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W:\Mijn Documenten\financien\gemeentefonds\"/>
    </mc:Choice>
  </mc:AlternateContent>
  <xr:revisionPtr revIDLastSave="0" documentId="8_{7794942D-BFD7-4574-BCE0-DBE739CC423D}" xr6:coauthVersionLast="45" xr6:coauthVersionMax="45" xr10:uidLastSave="{00000000-0000-0000-0000-000000000000}"/>
  <bookViews>
    <workbookView xWindow="-120" yWindow="-120" windowWidth="23280" windowHeight="12600" activeTab="1" xr2:uid="{E27ED8B1-1282-4C3D-A479-525A06E422AE}"/>
  </bookViews>
  <sheets>
    <sheet name="Leesvoorbeeld" sheetId="4" r:id="rId1"/>
    <sheet name="overzicht gmtn prv grttkl " sheetId="3" r:id="rId2"/>
    <sheet name="details berek alle gemeenten" sheetId="2" r:id="rId3"/>
    <sheet name="nieuwe tabel fout kamervragen" sheetId="1" r:id="rId4"/>
  </sheets>
  <definedNames>
    <definedName name="_xlnm._FilterDatabase" localSheetId="2" hidden="1">'details berek alle gemeenten'!$A$19:$BW$374</definedName>
    <definedName name="_xlnm._FilterDatabase" localSheetId="1" hidden="1">'overzicht gmtn prv grttkl '!$A$7:$AK$392</definedName>
    <definedName name="_Order1">255</definedName>
    <definedName name="_woz2008_" localSheetId="1">#REF!</definedName>
    <definedName name="_woz2008_">#REF!</definedName>
    <definedName name="_woz2009" localSheetId="1">#REF!</definedName>
    <definedName name="_woz2009">#REF!</definedName>
    <definedName name="_woz2010">#REF!</definedName>
    <definedName name="_woz2011">#REF!</definedName>
    <definedName name="_woz2012">#REF!</definedName>
    <definedName name="_woz2013_">#REF!</definedName>
    <definedName name="_woz2014">#REF!</definedName>
    <definedName name="_woz2015">#REF!</definedName>
    <definedName name="_xlcn.WorksheetConnection_Bijlage1.C.1C12I3991">"'[12]bijlage 1'![.$C$12]:#REF!"</definedName>
    <definedName name="_xlcn.WorksheetConnection_verdeling17DY11DY3981">#REF!</definedName>
    <definedName name="ABP_code">#REF!</definedName>
    <definedName name="achterstandsleerlingen">#REF!</definedName>
    <definedName name="armoedekans">#REF!</definedName>
    <definedName name="bedrijfsvestigingen">#REF!</definedName>
    <definedName name="bijst_gezin">#REF!</definedName>
    <definedName name="BlijfKansenLftdGesl">#REF!</definedName>
    <definedName name="BlijfkansenPerWoonGem2016">#REF!</definedName>
    <definedName name="bodemfactor_buitengebied">#REF!</definedName>
    <definedName name="bodemfactor_woonkern">#REF!</definedName>
    <definedName name="budgetjaar">#REF!</definedName>
    <definedName name="bv0tm17jr">#REF!</definedName>
    <definedName name="CBS_code">#REF!</definedName>
    <definedName name="cebeon">"""'[3]obj model'!#REF!"""</definedName>
    <definedName name="data2003">#REF!</definedName>
    <definedName name="_xlnm.Database">#REF!</definedName>
    <definedName name="eenouderhuishoudens">#REF!</definedName>
    <definedName name="Eerstegetal">#REF!</definedName>
    <definedName name="eohh2k">#REF!</definedName>
    <definedName name="factor_bodem">#REF!</definedName>
    <definedName name="fkg_geg15">#REF!</definedName>
    <definedName name="geg_arm_15">#REF!</definedName>
    <definedName name="gem_ink_hh_k">#REF!</definedName>
    <definedName name="gemcode">#REF!</definedName>
    <definedName name="gemcode_14">#REF!</definedName>
    <definedName name="gemcode14">#REF!</definedName>
    <definedName name="gemeente">#REF!</definedName>
    <definedName name="gemna">#REF!</definedName>
    <definedName name="gemnaam">#REF!</definedName>
    <definedName name="GGI_hh_tot">#REF!</definedName>
    <definedName name="groepen">"#REF!_overzicht!#REF!"</definedName>
    <definedName name="hh_kind_11">#REF!</definedName>
    <definedName name="hh_kind_jk">#REF!</definedName>
    <definedName name="hh_p">#REF!</definedName>
    <definedName name="histor15">#REF!</definedName>
    <definedName name="historisch">#REF!</definedName>
    <definedName name="inw_13">#REF!</definedName>
    <definedName name="inw_tkam">#REF!</definedName>
    <definedName name="inwoners">#REF!</definedName>
    <definedName name="inwoners_2007_kl_20_jaar">#REF!</definedName>
    <definedName name="inwoners_75___85_jaar">#REF!</definedName>
    <definedName name="inwoners_gr_64_jaar">#REF!</definedName>
    <definedName name="inwoners_kl_20_jaar">#REF!</definedName>
    <definedName name="IOAW_2015">#REF!</definedName>
    <definedName name="IOAW_2016">#REF!</definedName>
    <definedName name="IOAW_2017">#REF!</definedName>
    <definedName name="IOAZ_2015">#REF!</definedName>
    <definedName name="IOAZ_2016">#REF!</definedName>
    <definedName name="IOAZ_2017">#REF!</definedName>
    <definedName name="isv_a">#REF!</definedName>
    <definedName name="isv_b">#REF!</definedName>
    <definedName name="jaar_">#REF!</definedName>
    <definedName name="kern_I_gr_40_ha">#REF!</definedName>
    <definedName name="kern_I_gr_64_ha">#REF!</definedName>
    <definedName name="kern_I_kl_41_ha">#REF!</definedName>
    <definedName name="kern_II_kl_41_ha">#REF!</definedName>
    <definedName name="kern_III_kl_41_ha">#REF!</definedName>
    <definedName name="kern_IV_kl_41_ha">#REF!</definedName>
    <definedName name="kern_V_kl_41_ha">#REF!</definedName>
    <definedName name="kernen">#REF!</definedName>
    <definedName name="kernen_met_500_adr_of_meer">#REF!</definedName>
    <definedName name="klantenpotentieel_lokaal">#REF!</definedName>
    <definedName name="klantenpotentieel_reg">#REF!</definedName>
    <definedName name="lage_inkomens">#REF!</definedName>
    <definedName name="leerlingen">#REF!</definedName>
    <definedName name="lengte_hist_water_I">#REF!</definedName>
    <definedName name="lengte_hist_water_II">#REF!</definedName>
    <definedName name="lengte_hist_water_III">#REF!</definedName>
    <definedName name="lengte_hist_water_IV">#REF!</definedName>
    <definedName name="lengte_hist_water_V">#REF!</definedName>
    <definedName name="lengte_hist_water_VI">#REF!</definedName>
    <definedName name="logiesfunctie">#REF!</definedName>
    <definedName name="Loon_2014">"#REF!personeel!#REF!"</definedName>
    <definedName name="loonkostensubsidie">#REF!</definedName>
    <definedName name="mijnwerkers">#REF!</definedName>
    <definedName name="militairen">#REF!</definedName>
    <definedName name="minderheden">#REF!</definedName>
    <definedName name="Naam_gemeente">#REF!</definedName>
    <definedName name="Namen">#REF!</definedName>
    <definedName name="niet_public">"#REF!_overzicht!#REF!"</definedName>
    <definedName name="O_Aansluiting_A58">#REF!</definedName>
    <definedName name="O_Aanvullende_Uitkering">#REF!</definedName>
    <definedName name="O_Actieplan_Luchtkwaliteit">#REF!</definedName>
    <definedName name="O_Arbeidsmarktregio_Groningen">#REF!</definedName>
    <definedName name="O_Arbeidsparticipatie">#REF!</definedName>
    <definedName name="O_Armoedebestrijding_kinderen">#REF!</definedName>
    <definedName name="O_Asiel_participatie_en_integr">#REF!</definedName>
    <definedName name="O_Asiel_partieel_effect">#REF!</definedName>
    <definedName name="O_Basisreg_Grootschalige_Topogr">#REF!</definedName>
    <definedName name="O_Beeldende_kunst_en_vormgeving">#REF!</definedName>
    <definedName name="O_Beter_benutten">#REF!</definedName>
    <definedName name="O_Bevolkingsdaling">#REF!</definedName>
    <definedName name="O_Bodemsanering">#REF!</definedName>
    <definedName name="O_Bonus_beschut_werken">#REF!</definedName>
    <definedName name="O_BRP_straten">#REF!</definedName>
    <definedName name="O_Burgers_Alert_Real_Time">#REF!</definedName>
    <definedName name="O_Chemische_stoffen">#REF!</definedName>
    <definedName name="O_City_Deal">#REF!</definedName>
    <definedName name="O_Combinatiefuncties">#REF!</definedName>
    <definedName name="O_Cumulatieregeling_GF">#REF!</definedName>
    <definedName name="O_Dialoog_Sinterklaasintocht">#REF!</definedName>
    <definedName name="O_E_formulieren">#REF!</definedName>
    <definedName name="O_Economische_zelfstandigheid">#REF!</definedName>
    <definedName name="O_Erfgoed_en_ruimte">#REF!</definedName>
    <definedName name="O_Facbesluit_opvangcentra">#REF!</definedName>
    <definedName name="O_Fort_Oranje">#REF!</definedName>
    <definedName name="O_Frictiekosten">#REF!</definedName>
    <definedName name="O_Gezond_in_de_stad">#REF!</definedName>
    <definedName name="O_Groeiopgave_Almere">#REF!</definedName>
    <definedName name="O_Herindeling">#REF!</definedName>
    <definedName name="O_Herstructurering_wsw_sector">#REF!</definedName>
    <definedName name="O_Impuls_grensoverschr_arbeid">#REF!</definedName>
    <definedName name="O_Impuls_klantprofielen">#REF!</definedName>
    <definedName name="O_Innovatieve_aanpak_energie">#REF!</definedName>
    <definedName name="O_Jeugd">#REF!</definedName>
    <definedName name="O_Knelp_verdeelproblematiek_IU">#REF!</definedName>
    <definedName name="O_Leeuwarden_Culturele_Hoofdstad">#REF!</definedName>
    <definedName name="O_LHBT_emancipatiebeleid">#REF!</definedName>
    <definedName name="O_Maak_verschil">#REF!</definedName>
    <definedName name="O_Maatschappelijke_opvang">#REF!</definedName>
    <definedName name="O_Meetsysteem_van_Geluidsnet">#REF!</definedName>
    <definedName name="O_MIRT_onderzoek_A2">#REF!</definedName>
    <definedName name="O_Nat_cultureel_wetensch_instituut">#REF!</definedName>
    <definedName name="O_Ondersteuning_raadsman_Loppersum">#REF!</definedName>
    <definedName name="O_Onderzoek_Appingedam">#REF!</definedName>
    <definedName name="O_Pilot_begeleiding_kunstenaars">#REF!</definedName>
    <definedName name="O_Pilot_Nederlandse_kernwaarden">#REF!</definedName>
    <definedName name="O_Pilot_weerbaar_opvoeden">#REF!</definedName>
    <definedName name="O_Projectstimuleringsreg_Inter_V">#REF!</definedName>
    <definedName name="O_Regionet">#REF!</definedName>
    <definedName name="O_Scholenprogramma_Groningen">#REF!</definedName>
    <definedName name="O_Small_Busines_Innovation_Research">#REF!</definedName>
    <definedName name="O_Sociaal_domein">#REF!</definedName>
    <definedName name="O_Suppletie_bommenregeling">#REF!</definedName>
    <definedName name="O_Suppletie_uitkering">#REF!</definedName>
    <definedName name="O_Suppletie_uitkering_OZB">#REF!</definedName>
    <definedName name="O_Suppletie_uitkering_VHROSV">#REF!</definedName>
    <definedName name="O_Twinning_arbeidsbemiddeling">#REF!</definedName>
    <definedName name="O_Veiligheidshuizen">#REF!</definedName>
    <definedName name="O_Verg_Tweede_Kamerverkiezing">#REF!</definedName>
    <definedName name="O_Versnellingstraject_soc_domein">#REF!</definedName>
    <definedName name="O_Versterking_aanpak_jihadisme">#REF!</definedName>
    <definedName name="O_Versterking_peuterspeelzalen">#REF!</definedName>
    <definedName name="O_Voorschoolse_voorz_peuters">#REF!</definedName>
    <definedName name="O_Voorzieningenniveau_Eindhoven">#REF!</definedName>
    <definedName name="O_Vrouwenopvang">#REF!</definedName>
    <definedName name="O_VTH_provinciale_taken">#REF!</definedName>
    <definedName name="O_Wachtlijsten_internat_onderwijs">#REF!</definedName>
    <definedName name="O_WE_CAN_Young">#REF!</definedName>
    <definedName name="O_WMO">#REF!</definedName>
    <definedName name="O_WUW_middelen_GF">#REF!</definedName>
    <definedName name="O_Zuiderzeelijn">#REF!</definedName>
    <definedName name="oad">#REF!</definedName>
    <definedName name="oeverlengte">#REF!</definedName>
    <definedName name="ophoging_woonruimten">#REF!</definedName>
    <definedName name="opp_bebouwing_in_ha">#REF!</definedName>
    <definedName name="opp_binnenwater_in_ha">#REF!</definedName>
    <definedName name="opp_buitenwater_in_ha">#REF!</definedName>
    <definedName name="opp_land_in_ha">#REF!</definedName>
    <definedName name="overz08">#REF!</definedName>
    <definedName name="overzicht_sscf">"#REF!_overzicht!#REF!"</definedName>
    <definedName name="ozb_waarde_niet_woningen_eig">#REF!</definedName>
    <definedName name="ozb_waarde_niet_woningen_gebr">#REF!</definedName>
    <definedName name="ozb_waarde_woningen_eigenaren">#REF!</definedName>
    <definedName name="OZBeenheidoud">#REF!</definedName>
    <definedName name="particuliere_huishoudens">#REF!</definedName>
    <definedName name="pc_gem">#REF!</definedName>
    <definedName name="personen_inst_huishoudens">#REF!</definedName>
    <definedName name="personen_zorginstelling">#REF!</definedName>
    <definedName name="Prv_code">#REF!</definedName>
    <definedName name="psyfkg">#REF!</definedName>
    <definedName name="realisatie_wsw">#REF!</definedName>
    <definedName name="SD_j_1620">"""#REF!6iu_sd!#REF!"""</definedName>
    <definedName name="sd_J15">"""#REF!6iu_sd!#REF!"""</definedName>
    <definedName name="sd_p15">"""#REF!6iu_sd!#REF!"""</definedName>
    <definedName name="SD_parti_1620">"""#REF!6iu_sd!#REF!"""</definedName>
    <definedName name="sd_sup_J_1620">"""#REF!6iu_sd!#REF!"""</definedName>
    <definedName name="SD_sup_wmo_1620">"""#REF!6iu_sd!#REF!"""</definedName>
    <definedName name="sd_wmo_a_1620">"""#REF!6iu_sd!#REF!"""</definedName>
    <definedName name="sdf_wmo">#REF!</definedName>
    <definedName name="SO_VSO">#REF!</definedName>
    <definedName name="SO_VSO_duur">#REF!</definedName>
    <definedName name="SO_VSO_duur_2">#REF!</definedName>
    <definedName name="SO_VSO_duur_3">#REF!</definedName>
    <definedName name="SO_VSO_duur_6">#REF!</definedName>
    <definedName name="sociaaldomein">#REF!</definedName>
    <definedName name="sstrc16">#REF!</definedName>
    <definedName name="startpunt">#REF!</definedName>
    <definedName name="stijgnw">#REF!</definedName>
    <definedName name="stijgwon">#REF!</definedName>
    <definedName name="sup_gr">#REF!</definedName>
    <definedName name="suppl_cum_septcirc15">#REF!</definedName>
    <definedName name="test_fout_m">#REF!</definedName>
    <definedName name="totaal_leerl_primair_onderwijs">#REF!</definedName>
    <definedName name="uf">#REF!</definedName>
    <definedName name="uitkj06">#REF!</definedName>
    <definedName name="uitkj07">#REF!</definedName>
    <definedName name="uitkj09">#REF!</definedName>
    <definedName name="uitkj10">#REF!</definedName>
    <definedName name="uitwonende_studenten">#REF!</definedName>
    <definedName name="veen__kleiveengebied">#REF!</definedName>
    <definedName name="vest14">#REF!</definedName>
    <definedName name="VO">#REF!</definedName>
    <definedName name="VO_2007">#REF!</definedName>
    <definedName name="voogdij">#REF!</definedName>
    <definedName name="WAJONG">#REF!</definedName>
    <definedName name="WAO">#REF!</definedName>
    <definedName name="water2mod1">#REF!</definedName>
    <definedName name="water2mod3">#REF!</definedName>
    <definedName name="watermin1">#REF!</definedName>
    <definedName name="watermin3">#REF!</definedName>
    <definedName name="watermod1">#REF!</definedName>
    <definedName name="watermod3">#REF!</definedName>
    <definedName name="WAZ">#REF!</definedName>
    <definedName name="weglengte">"#REF!milh!#REF!"</definedName>
    <definedName name="WIA">#REF!</definedName>
    <definedName name="won_bewoond_oord_I">#REF!</definedName>
    <definedName name="won_bewoond_oord_II">#REF!</definedName>
    <definedName name="won_bewoond_oord_III">#REF!</definedName>
    <definedName name="won_bewoond_oord_IV">#REF!</definedName>
    <definedName name="won_bewoond_oord_V">#REF!</definedName>
    <definedName name="won_bewoond_oord_VI">#REF!</definedName>
    <definedName name="won_bewoond_oord_VII">#REF!</definedName>
    <definedName name="won_bewoond_oord_VIII">#REF!</definedName>
    <definedName name="won2mod1oud">#REF!</definedName>
    <definedName name="won2mod3oud">#REF!</definedName>
    <definedName name="woningen_hist_kern_I">#REF!</definedName>
    <definedName name="woningen_hist_kern_II">#REF!</definedName>
    <definedName name="woningen_hist_kern_III">#REF!</definedName>
    <definedName name="wonmin1oud">#REF!</definedName>
    <definedName name="wonmin3oud">#REF!</definedName>
    <definedName name="wonmod1oud">#REF!</definedName>
    <definedName name="wonmod3oud">#REF!</definedName>
    <definedName name="woonfunctie">#REF!</definedName>
    <definedName name="WSW_ers">#REF!</definedName>
    <definedName name="WWB_2015">#REF!</definedName>
    <definedName name="WWB_2016">#REF!</definedName>
    <definedName name="WWB_2017">#REF!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95" i="2" l="1"/>
  <c r="Y395" i="2"/>
  <c r="X395" i="2"/>
  <c r="AB394" i="2"/>
  <c r="Y394" i="2"/>
  <c r="X394" i="2"/>
  <c r="AB393" i="2"/>
  <c r="Y393" i="2"/>
  <c r="X393" i="2"/>
  <c r="AB392" i="2"/>
  <c r="Y392" i="2"/>
  <c r="X392" i="2"/>
  <c r="AB391" i="2"/>
  <c r="Y391" i="2"/>
  <c r="X391" i="2"/>
  <c r="AB390" i="2"/>
  <c r="Y390" i="2"/>
  <c r="X390" i="2"/>
  <c r="AB389" i="2"/>
  <c r="Y389" i="2"/>
  <c r="X389" i="2"/>
  <c r="AB388" i="2"/>
  <c r="Y388" i="2"/>
  <c r="X388" i="2"/>
  <c r="AB387" i="2"/>
  <c r="Y387" i="2"/>
  <c r="X387" i="2"/>
  <c r="AB386" i="2"/>
  <c r="Y386" i="2"/>
  <c r="X386" i="2"/>
  <c r="AB385" i="2"/>
  <c r="Y385" i="2"/>
  <c r="X385" i="2"/>
  <c r="AB384" i="2"/>
  <c r="Y384" i="2"/>
  <c r="X384" i="2"/>
  <c r="AB381" i="2"/>
  <c r="Y381" i="2"/>
  <c r="X381" i="2"/>
  <c r="AB380" i="2"/>
  <c r="Y380" i="2"/>
  <c r="X380" i="2"/>
  <c r="AB379" i="2"/>
  <c r="Y379" i="2"/>
  <c r="X379" i="2"/>
  <c r="AB378" i="2"/>
  <c r="Y378" i="2"/>
  <c r="X378" i="2"/>
  <c r="AB377" i="2"/>
  <c r="Y377" i="2"/>
  <c r="X377" i="2"/>
  <c r="AF374" i="3"/>
  <c r="AE374" i="3"/>
  <c r="AD374" i="3"/>
  <c r="AC374" i="3"/>
  <c r="AB374" i="3"/>
  <c r="AA374" i="3"/>
  <c r="K374" i="3"/>
  <c r="H374" i="3"/>
  <c r="G374" i="3"/>
  <c r="F374" i="3"/>
  <c r="AF367" i="3"/>
  <c r="AA367" i="3"/>
  <c r="F367" i="3"/>
  <c r="AF335" i="3"/>
  <c r="AE335" i="3"/>
  <c r="AD335" i="3"/>
  <c r="AC335" i="3"/>
  <c r="AB335" i="3"/>
  <c r="AA335" i="3"/>
  <c r="K335" i="3"/>
  <c r="H335" i="3"/>
  <c r="G335" i="3"/>
  <c r="F335" i="3"/>
  <c r="AA272" i="3"/>
  <c r="F272" i="3"/>
  <c r="F258" i="3"/>
  <c r="AF205" i="3"/>
  <c r="AE205" i="3"/>
  <c r="AD205" i="3"/>
  <c r="AC205" i="3"/>
  <c r="AB205" i="3"/>
  <c r="AA205" i="3"/>
  <c r="N205" i="3"/>
  <c r="K205" i="3"/>
  <c r="H205" i="3"/>
  <c r="F205" i="3"/>
  <c r="G205" i="3"/>
  <c r="AF157" i="3"/>
  <c r="AE157" i="3"/>
  <c r="AD157" i="3"/>
  <c r="AC157" i="3"/>
  <c r="AB157" i="3"/>
  <c r="AA157" i="3"/>
  <c r="N157" i="3"/>
  <c r="K157" i="3"/>
  <c r="H157" i="3"/>
  <c r="G157" i="3"/>
  <c r="F157" i="3"/>
  <c r="AF130" i="3"/>
  <c r="AA130" i="3"/>
  <c r="F130" i="3"/>
  <c r="AF78" i="3"/>
  <c r="AE78" i="3"/>
  <c r="AD78" i="3"/>
  <c r="AC78" i="3"/>
  <c r="AB78" i="3"/>
  <c r="AA78" i="3"/>
  <c r="F78" i="3"/>
  <c r="AF52" i="3"/>
  <c r="AE52" i="3"/>
  <c r="AD52" i="3"/>
  <c r="AC52" i="3"/>
  <c r="AB52" i="3"/>
  <c r="AA52" i="3"/>
  <c r="F52" i="3"/>
  <c r="AF39" i="3"/>
  <c r="AE39" i="3"/>
  <c r="AD39" i="3"/>
  <c r="AC39" i="3"/>
  <c r="AB39" i="3"/>
  <c r="AA39" i="3"/>
  <c r="F39" i="3"/>
  <c r="AG20" i="3"/>
  <c r="AG335" i="3" s="1"/>
  <c r="AF20" i="3"/>
  <c r="AE20" i="3"/>
  <c r="AD20" i="3"/>
  <c r="AC20" i="3"/>
  <c r="AB20" i="3"/>
  <c r="AA20" i="3"/>
  <c r="F20" i="3"/>
  <c r="AG130" i="3"/>
  <c r="AE130" i="3"/>
  <c r="AD130" i="3"/>
  <c r="AC130" i="3"/>
  <c r="AB130" i="3"/>
  <c r="N130" i="3"/>
  <c r="K130" i="3"/>
  <c r="H130" i="3"/>
  <c r="G130" i="3"/>
  <c r="AG258" i="3"/>
  <c r="AF258" i="3"/>
  <c r="AE258" i="3"/>
  <c r="AD258" i="3"/>
  <c r="AC258" i="3"/>
  <c r="AB258" i="3"/>
  <c r="AA258" i="3"/>
  <c r="N258" i="3"/>
  <c r="K258" i="3"/>
  <c r="H258" i="3"/>
  <c r="G258" i="3"/>
  <c r="AG272" i="3"/>
  <c r="AF272" i="3"/>
  <c r="AE272" i="3"/>
  <c r="AD272" i="3"/>
  <c r="AC272" i="3"/>
  <c r="AB272" i="3"/>
  <c r="N272" i="3"/>
  <c r="K272" i="3"/>
  <c r="H272" i="3"/>
  <c r="G272" i="3"/>
  <c r="AG367" i="3"/>
  <c r="AE367" i="3"/>
  <c r="AD367" i="3"/>
  <c r="AC367" i="3"/>
  <c r="AB367" i="3"/>
  <c r="AG374" i="3"/>
  <c r="N374" i="3"/>
  <c r="N367" i="3"/>
  <c r="K367" i="3"/>
  <c r="H367" i="3"/>
  <c r="G367" i="3"/>
  <c r="AE377" i="3" l="1"/>
  <c r="AD377" i="3"/>
  <c r="AF378" i="3"/>
  <c r="AA378" i="3"/>
  <c r="F377" i="3"/>
  <c r="F378" i="3"/>
  <c r="AA379" i="3"/>
  <c r="AB376" i="3"/>
  <c r="AE376" i="3"/>
  <c r="AC376" i="3"/>
  <c r="AB375" i="3"/>
  <c r="AD376" i="3"/>
  <c r="AF377" i="3"/>
  <c r="AB379" i="3"/>
  <c r="AD375" i="3"/>
  <c r="AF376" i="3"/>
  <c r="AB378" i="3"/>
  <c r="AD379" i="3"/>
  <c r="F375" i="3"/>
  <c r="F379" i="3"/>
  <c r="AE375" i="3"/>
  <c r="AA377" i="3"/>
  <c r="AC378" i="3"/>
  <c r="AE379" i="3"/>
  <c r="AF375" i="3"/>
  <c r="AB377" i="3"/>
  <c r="AD378" i="3"/>
  <c r="AF379" i="3"/>
  <c r="AC379" i="3"/>
  <c r="F376" i="3"/>
  <c r="F380" i="3" s="1"/>
  <c r="AA376" i="3"/>
  <c r="AC377" i="3"/>
  <c r="AE378" i="3"/>
  <c r="AC375" i="3"/>
  <c r="AA375" i="3"/>
  <c r="Y382" i="2"/>
  <c r="AB382" i="2"/>
  <c r="X382" i="2"/>
  <c r="N78" i="3"/>
  <c r="K78" i="3"/>
  <c r="H78" i="3"/>
  <c r="G78" i="3"/>
  <c r="N52" i="3"/>
  <c r="K52" i="3"/>
  <c r="H52" i="3"/>
  <c r="G52" i="3"/>
  <c r="N39" i="3"/>
  <c r="K39" i="3"/>
  <c r="H39" i="3"/>
  <c r="G39" i="3"/>
  <c r="N20" i="3"/>
  <c r="K20" i="3"/>
  <c r="H20" i="3"/>
  <c r="G20" i="3"/>
  <c r="AB5" i="3"/>
  <c r="AC5" i="3"/>
  <c r="AD5" i="3"/>
  <c r="AE5" i="3"/>
  <c r="Q8" i="3"/>
  <c r="T8" i="3" s="1"/>
  <c r="R8" i="3"/>
  <c r="Q9" i="3"/>
  <c r="T9" i="3" s="1"/>
  <c r="U9" i="3" s="1"/>
  <c r="R9" i="3"/>
  <c r="Q10" i="3"/>
  <c r="R10" i="3"/>
  <c r="Q11" i="3"/>
  <c r="T11" i="3" s="1"/>
  <c r="U11" i="3" s="1"/>
  <c r="R11" i="3"/>
  <c r="Q12" i="3"/>
  <c r="T12" i="3" s="1"/>
  <c r="U12" i="3" s="1"/>
  <c r="R12" i="3"/>
  <c r="Q13" i="3"/>
  <c r="T13" i="3" s="1"/>
  <c r="U13" i="3" s="1"/>
  <c r="R13" i="3"/>
  <c r="Q14" i="3"/>
  <c r="T14" i="3" s="1"/>
  <c r="U14" i="3" s="1"/>
  <c r="R14" i="3"/>
  <c r="Q15" i="3"/>
  <c r="T15" i="3" s="1"/>
  <c r="U15" i="3" s="1"/>
  <c r="R15" i="3"/>
  <c r="Q16" i="3"/>
  <c r="T16" i="3" s="1"/>
  <c r="U16" i="3" s="1"/>
  <c r="R16" i="3"/>
  <c r="Q17" i="3"/>
  <c r="T17" i="3" s="1"/>
  <c r="U17" i="3" s="1"/>
  <c r="R17" i="3"/>
  <c r="Q18" i="3"/>
  <c r="T18" i="3" s="1"/>
  <c r="U18" i="3" s="1"/>
  <c r="R18" i="3"/>
  <c r="Q19" i="3"/>
  <c r="T19" i="3" s="1"/>
  <c r="U19" i="3" s="1"/>
  <c r="R19" i="3"/>
  <c r="Q21" i="3"/>
  <c r="T21" i="3" s="1"/>
  <c r="R21" i="3"/>
  <c r="Q22" i="3"/>
  <c r="T22" i="3" s="1"/>
  <c r="U22" i="3" s="1"/>
  <c r="R22" i="3"/>
  <c r="Q23" i="3"/>
  <c r="T23" i="3" s="1"/>
  <c r="U23" i="3" s="1"/>
  <c r="R23" i="3"/>
  <c r="Q24" i="3"/>
  <c r="T24" i="3" s="1"/>
  <c r="U24" i="3" s="1"/>
  <c r="R24" i="3"/>
  <c r="Q25" i="3"/>
  <c r="T25" i="3" s="1"/>
  <c r="U25" i="3" s="1"/>
  <c r="R25" i="3"/>
  <c r="Q26" i="3"/>
  <c r="T26" i="3" s="1"/>
  <c r="U26" i="3" s="1"/>
  <c r="R26" i="3"/>
  <c r="Q27" i="3"/>
  <c r="T27" i="3" s="1"/>
  <c r="U27" i="3" s="1"/>
  <c r="R27" i="3"/>
  <c r="Q28" i="3"/>
  <c r="T28" i="3" s="1"/>
  <c r="U28" i="3" s="1"/>
  <c r="R28" i="3"/>
  <c r="Q29" i="3"/>
  <c r="T29" i="3" s="1"/>
  <c r="U29" i="3" s="1"/>
  <c r="R29" i="3"/>
  <c r="Q30" i="3"/>
  <c r="T30" i="3" s="1"/>
  <c r="U30" i="3" s="1"/>
  <c r="R30" i="3"/>
  <c r="Q31" i="3"/>
  <c r="T31" i="3" s="1"/>
  <c r="U31" i="3" s="1"/>
  <c r="R31" i="3"/>
  <c r="Q32" i="3"/>
  <c r="T32" i="3" s="1"/>
  <c r="U32" i="3" s="1"/>
  <c r="R32" i="3"/>
  <c r="Q33" i="3"/>
  <c r="R33" i="3"/>
  <c r="Q34" i="3"/>
  <c r="T34" i="3" s="1"/>
  <c r="U34" i="3" s="1"/>
  <c r="R34" i="3"/>
  <c r="Q35" i="3"/>
  <c r="T35" i="3" s="1"/>
  <c r="U35" i="3" s="1"/>
  <c r="R35" i="3"/>
  <c r="Q36" i="3"/>
  <c r="T36" i="3" s="1"/>
  <c r="U36" i="3" s="1"/>
  <c r="R36" i="3"/>
  <c r="Q37" i="3"/>
  <c r="T37" i="3" s="1"/>
  <c r="U37" i="3" s="1"/>
  <c r="R37" i="3"/>
  <c r="Q38" i="3"/>
  <c r="T38" i="3" s="1"/>
  <c r="U38" i="3" s="1"/>
  <c r="R38" i="3"/>
  <c r="Q40" i="3"/>
  <c r="R40" i="3"/>
  <c r="Q41" i="3"/>
  <c r="T41" i="3" s="1"/>
  <c r="U41" i="3" s="1"/>
  <c r="R41" i="3"/>
  <c r="Q42" i="3"/>
  <c r="T42" i="3" s="1"/>
  <c r="U42" i="3" s="1"/>
  <c r="R42" i="3"/>
  <c r="Q43" i="3"/>
  <c r="T43" i="3" s="1"/>
  <c r="U43" i="3" s="1"/>
  <c r="R43" i="3"/>
  <c r="Q44" i="3"/>
  <c r="T44" i="3" s="1"/>
  <c r="U44" i="3" s="1"/>
  <c r="R44" i="3"/>
  <c r="Q45" i="3"/>
  <c r="T45" i="3" s="1"/>
  <c r="U45" i="3" s="1"/>
  <c r="R45" i="3"/>
  <c r="Q46" i="3"/>
  <c r="T46" i="3" s="1"/>
  <c r="U46" i="3" s="1"/>
  <c r="R46" i="3"/>
  <c r="Q47" i="3"/>
  <c r="T47" i="3" s="1"/>
  <c r="U47" i="3" s="1"/>
  <c r="R47" i="3"/>
  <c r="Q48" i="3"/>
  <c r="T48" i="3" s="1"/>
  <c r="U48" i="3" s="1"/>
  <c r="R48" i="3"/>
  <c r="Q49" i="3"/>
  <c r="T49" i="3" s="1"/>
  <c r="U49" i="3" s="1"/>
  <c r="R49" i="3"/>
  <c r="Q50" i="3"/>
  <c r="T50" i="3" s="1"/>
  <c r="R50" i="3"/>
  <c r="Q51" i="3"/>
  <c r="T51" i="3" s="1"/>
  <c r="U51" i="3" s="1"/>
  <c r="R51" i="3"/>
  <c r="Q53" i="3"/>
  <c r="T53" i="3" s="1"/>
  <c r="R53" i="3"/>
  <c r="Q54" i="3"/>
  <c r="T54" i="3" s="1"/>
  <c r="U54" i="3" s="1"/>
  <c r="R54" i="3"/>
  <c r="Q55" i="3"/>
  <c r="T55" i="3" s="1"/>
  <c r="U55" i="3" s="1"/>
  <c r="R55" i="3"/>
  <c r="Q56" i="3"/>
  <c r="T56" i="3" s="1"/>
  <c r="U56" i="3" s="1"/>
  <c r="R56" i="3"/>
  <c r="Q57" i="3"/>
  <c r="T57" i="3" s="1"/>
  <c r="U57" i="3" s="1"/>
  <c r="R57" i="3"/>
  <c r="Q58" i="3"/>
  <c r="T58" i="3" s="1"/>
  <c r="U58" i="3" s="1"/>
  <c r="R58" i="3"/>
  <c r="Q59" i="3"/>
  <c r="T59" i="3" s="1"/>
  <c r="U59" i="3" s="1"/>
  <c r="R59" i="3"/>
  <c r="Q60" i="3"/>
  <c r="T60" i="3" s="1"/>
  <c r="U60" i="3" s="1"/>
  <c r="R60" i="3"/>
  <c r="Q61" i="3"/>
  <c r="T61" i="3" s="1"/>
  <c r="U61" i="3" s="1"/>
  <c r="R61" i="3"/>
  <c r="Q62" i="3"/>
  <c r="T62" i="3" s="1"/>
  <c r="U62" i="3" s="1"/>
  <c r="R62" i="3"/>
  <c r="Q63" i="3"/>
  <c r="T63" i="3" s="1"/>
  <c r="U63" i="3" s="1"/>
  <c r="R63" i="3"/>
  <c r="Q64" i="3"/>
  <c r="T64" i="3" s="1"/>
  <c r="U64" i="3" s="1"/>
  <c r="R64" i="3"/>
  <c r="Q65" i="3"/>
  <c r="T65" i="3" s="1"/>
  <c r="U65" i="3" s="1"/>
  <c r="R65" i="3"/>
  <c r="Q66" i="3"/>
  <c r="T66" i="3" s="1"/>
  <c r="U66" i="3" s="1"/>
  <c r="R66" i="3"/>
  <c r="Q67" i="3"/>
  <c r="T67" i="3" s="1"/>
  <c r="U67" i="3" s="1"/>
  <c r="R67" i="3"/>
  <c r="Q68" i="3"/>
  <c r="T68" i="3" s="1"/>
  <c r="U68" i="3" s="1"/>
  <c r="R68" i="3"/>
  <c r="Q69" i="3"/>
  <c r="T69" i="3" s="1"/>
  <c r="U69" i="3" s="1"/>
  <c r="R69" i="3"/>
  <c r="Q70" i="3"/>
  <c r="T70" i="3" s="1"/>
  <c r="U70" i="3" s="1"/>
  <c r="R70" i="3"/>
  <c r="Q71" i="3"/>
  <c r="T71" i="3" s="1"/>
  <c r="U71" i="3" s="1"/>
  <c r="R71" i="3"/>
  <c r="Q72" i="3"/>
  <c r="T72" i="3" s="1"/>
  <c r="U72" i="3" s="1"/>
  <c r="R72" i="3"/>
  <c r="Q73" i="3"/>
  <c r="T73" i="3" s="1"/>
  <c r="U73" i="3" s="1"/>
  <c r="R73" i="3"/>
  <c r="Q74" i="3"/>
  <c r="T74" i="3" s="1"/>
  <c r="U74" i="3" s="1"/>
  <c r="R74" i="3"/>
  <c r="Q75" i="3"/>
  <c r="T75" i="3" s="1"/>
  <c r="U75" i="3" s="1"/>
  <c r="R75" i="3"/>
  <c r="Q76" i="3"/>
  <c r="T76" i="3" s="1"/>
  <c r="U76" i="3" s="1"/>
  <c r="R76" i="3"/>
  <c r="Q77" i="3"/>
  <c r="T77" i="3" s="1"/>
  <c r="U77" i="3" s="1"/>
  <c r="R77" i="3"/>
  <c r="Q79" i="3"/>
  <c r="R79" i="3"/>
  <c r="Q80" i="3"/>
  <c r="T80" i="3" s="1"/>
  <c r="U80" i="3" s="1"/>
  <c r="R80" i="3"/>
  <c r="Q81" i="3"/>
  <c r="T81" i="3" s="1"/>
  <c r="U81" i="3" s="1"/>
  <c r="R81" i="3"/>
  <c r="Q82" i="3"/>
  <c r="T82" i="3" s="1"/>
  <c r="U82" i="3" s="1"/>
  <c r="R82" i="3"/>
  <c r="Q83" i="3"/>
  <c r="T83" i="3" s="1"/>
  <c r="U83" i="3" s="1"/>
  <c r="R83" i="3"/>
  <c r="Q84" i="3"/>
  <c r="T84" i="3" s="1"/>
  <c r="U84" i="3" s="1"/>
  <c r="R84" i="3"/>
  <c r="Q85" i="3"/>
  <c r="T85" i="3" s="1"/>
  <c r="U85" i="3" s="1"/>
  <c r="R85" i="3"/>
  <c r="Q86" i="3"/>
  <c r="T86" i="3" s="1"/>
  <c r="U86" i="3" s="1"/>
  <c r="R86" i="3"/>
  <c r="Q87" i="3"/>
  <c r="T87" i="3" s="1"/>
  <c r="U87" i="3" s="1"/>
  <c r="R87" i="3"/>
  <c r="Q88" i="3"/>
  <c r="T88" i="3" s="1"/>
  <c r="U88" i="3" s="1"/>
  <c r="R88" i="3"/>
  <c r="Q89" i="3"/>
  <c r="T89" i="3" s="1"/>
  <c r="U89" i="3" s="1"/>
  <c r="R89" i="3"/>
  <c r="Q90" i="3"/>
  <c r="T90" i="3" s="1"/>
  <c r="U90" i="3" s="1"/>
  <c r="R90" i="3"/>
  <c r="Q91" i="3"/>
  <c r="T91" i="3" s="1"/>
  <c r="U91" i="3" s="1"/>
  <c r="R91" i="3"/>
  <c r="Q92" i="3"/>
  <c r="T92" i="3" s="1"/>
  <c r="U92" i="3" s="1"/>
  <c r="R92" i="3"/>
  <c r="Q93" i="3"/>
  <c r="T93" i="3" s="1"/>
  <c r="U93" i="3" s="1"/>
  <c r="R93" i="3"/>
  <c r="Q94" i="3"/>
  <c r="T94" i="3" s="1"/>
  <c r="U94" i="3" s="1"/>
  <c r="R94" i="3"/>
  <c r="Q95" i="3"/>
  <c r="T95" i="3" s="1"/>
  <c r="U95" i="3" s="1"/>
  <c r="R95" i="3"/>
  <c r="Q96" i="3"/>
  <c r="T96" i="3" s="1"/>
  <c r="R96" i="3"/>
  <c r="Q97" i="3"/>
  <c r="T97" i="3" s="1"/>
  <c r="U97" i="3" s="1"/>
  <c r="R97" i="3"/>
  <c r="Q98" i="3"/>
  <c r="T98" i="3" s="1"/>
  <c r="U98" i="3" s="1"/>
  <c r="R98" i="3"/>
  <c r="Q99" i="3"/>
  <c r="T99" i="3" s="1"/>
  <c r="U99" i="3" s="1"/>
  <c r="R99" i="3"/>
  <c r="Q100" i="3"/>
  <c r="T100" i="3" s="1"/>
  <c r="U100" i="3" s="1"/>
  <c r="R100" i="3"/>
  <c r="Q101" i="3"/>
  <c r="T101" i="3" s="1"/>
  <c r="U101" i="3" s="1"/>
  <c r="R101" i="3"/>
  <c r="Q102" i="3"/>
  <c r="T102" i="3" s="1"/>
  <c r="U102" i="3" s="1"/>
  <c r="R102" i="3"/>
  <c r="Q103" i="3"/>
  <c r="T103" i="3" s="1"/>
  <c r="U103" i="3" s="1"/>
  <c r="R103" i="3"/>
  <c r="Q104" i="3"/>
  <c r="T104" i="3" s="1"/>
  <c r="U104" i="3" s="1"/>
  <c r="R104" i="3"/>
  <c r="Q105" i="3"/>
  <c r="T105" i="3" s="1"/>
  <c r="U105" i="3" s="1"/>
  <c r="R105" i="3"/>
  <c r="Q106" i="3"/>
  <c r="T106" i="3" s="1"/>
  <c r="U106" i="3" s="1"/>
  <c r="R106" i="3"/>
  <c r="Q107" i="3"/>
  <c r="T107" i="3" s="1"/>
  <c r="U107" i="3" s="1"/>
  <c r="R107" i="3"/>
  <c r="Q108" i="3"/>
  <c r="R108" i="3"/>
  <c r="Q109" i="3"/>
  <c r="T109" i="3" s="1"/>
  <c r="U109" i="3" s="1"/>
  <c r="R109" i="3"/>
  <c r="Q110" i="3"/>
  <c r="T110" i="3" s="1"/>
  <c r="U110" i="3" s="1"/>
  <c r="R110" i="3"/>
  <c r="Q111" i="3"/>
  <c r="T111" i="3" s="1"/>
  <c r="U111" i="3" s="1"/>
  <c r="R111" i="3"/>
  <c r="Q112" i="3"/>
  <c r="T112" i="3" s="1"/>
  <c r="U112" i="3" s="1"/>
  <c r="R112" i="3"/>
  <c r="Q113" i="3"/>
  <c r="T113" i="3" s="1"/>
  <c r="U113" i="3" s="1"/>
  <c r="R113" i="3"/>
  <c r="Q114" i="3"/>
  <c r="T114" i="3" s="1"/>
  <c r="U114" i="3" s="1"/>
  <c r="R114" i="3"/>
  <c r="Q115" i="3"/>
  <c r="T115" i="3" s="1"/>
  <c r="U115" i="3" s="1"/>
  <c r="R115" i="3"/>
  <c r="Q116" i="3"/>
  <c r="T116" i="3" s="1"/>
  <c r="U116" i="3" s="1"/>
  <c r="R116" i="3"/>
  <c r="Q117" i="3"/>
  <c r="T117" i="3" s="1"/>
  <c r="U117" i="3" s="1"/>
  <c r="R117" i="3"/>
  <c r="Q118" i="3"/>
  <c r="T118" i="3" s="1"/>
  <c r="U118" i="3" s="1"/>
  <c r="R118" i="3"/>
  <c r="Q119" i="3"/>
  <c r="T119" i="3" s="1"/>
  <c r="U119" i="3" s="1"/>
  <c r="R119" i="3"/>
  <c r="Q120" i="3"/>
  <c r="T120" i="3" s="1"/>
  <c r="U120" i="3" s="1"/>
  <c r="R120" i="3"/>
  <c r="Q121" i="3"/>
  <c r="T121" i="3" s="1"/>
  <c r="U121" i="3" s="1"/>
  <c r="R121" i="3"/>
  <c r="Q122" i="3"/>
  <c r="T122" i="3" s="1"/>
  <c r="U122" i="3" s="1"/>
  <c r="R122" i="3"/>
  <c r="Q123" i="3"/>
  <c r="T123" i="3" s="1"/>
  <c r="U123" i="3" s="1"/>
  <c r="R123" i="3"/>
  <c r="Q124" i="3"/>
  <c r="T124" i="3" s="1"/>
  <c r="U124" i="3" s="1"/>
  <c r="R124" i="3"/>
  <c r="Q125" i="3"/>
  <c r="T125" i="3" s="1"/>
  <c r="U125" i="3" s="1"/>
  <c r="R125" i="3"/>
  <c r="Q126" i="3"/>
  <c r="T126" i="3" s="1"/>
  <c r="U126" i="3" s="1"/>
  <c r="R126" i="3"/>
  <c r="Q127" i="3"/>
  <c r="T127" i="3" s="1"/>
  <c r="U127" i="3" s="1"/>
  <c r="R127" i="3"/>
  <c r="Q128" i="3"/>
  <c r="T128" i="3" s="1"/>
  <c r="U128" i="3" s="1"/>
  <c r="R128" i="3"/>
  <c r="Q129" i="3"/>
  <c r="T129" i="3" s="1"/>
  <c r="U129" i="3" s="1"/>
  <c r="R129" i="3"/>
  <c r="Q131" i="3"/>
  <c r="R131" i="3"/>
  <c r="Q132" i="3"/>
  <c r="T132" i="3" s="1"/>
  <c r="U132" i="3" s="1"/>
  <c r="R132" i="3"/>
  <c r="Q133" i="3"/>
  <c r="T133" i="3" s="1"/>
  <c r="U133" i="3" s="1"/>
  <c r="R133" i="3"/>
  <c r="Q134" i="3"/>
  <c r="T134" i="3" s="1"/>
  <c r="U134" i="3" s="1"/>
  <c r="R134" i="3"/>
  <c r="Q135" i="3"/>
  <c r="T135" i="3" s="1"/>
  <c r="U135" i="3" s="1"/>
  <c r="R135" i="3"/>
  <c r="Q136" i="3"/>
  <c r="T136" i="3" s="1"/>
  <c r="R136" i="3"/>
  <c r="Q137" i="3"/>
  <c r="T137" i="3" s="1"/>
  <c r="U137" i="3" s="1"/>
  <c r="R137" i="3"/>
  <c r="Q138" i="3"/>
  <c r="T138" i="3" s="1"/>
  <c r="U138" i="3" s="1"/>
  <c r="R138" i="3"/>
  <c r="Q139" i="3"/>
  <c r="T139" i="3" s="1"/>
  <c r="U139" i="3" s="1"/>
  <c r="R139" i="3"/>
  <c r="Q140" i="3"/>
  <c r="T140" i="3" s="1"/>
  <c r="U140" i="3" s="1"/>
  <c r="R140" i="3"/>
  <c r="Q141" i="3"/>
  <c r="T141" i="3" s="1"/>
  <c r="U141" i="3" s="1"/>
  <c r="R141" i="3"/>
  <c r="Q142" i="3"/>
  <c r="T142" i="3" s="1"/>
  <c r="U142" i="3" s="1"/>
  <c r="R142" i="3"/>
  <c r="Q143" i="3"/>
  <c r="T143" i="3" s="1"/>
  <c r="U143" i="3" s="1"/>
  <c r="R143" i="3"/>
  <c r="Q144" i="3"/>
  <c r="T144" i="3" s="1"/>
  <c r="U144" i="3" s="1"/>
  <c r="R144" i="3"/>
  <c r="Q145" i="3"/>
  <c r="T145" i="3" s="1"/>
  <c r="U145" i="3" s="1"/>
  <c r="R145" i="3"/>
  <c r="Q146" i="3"/>
  <c r="T146" i="3" s="1"/>
  <c r="U146" i="3" s="1"/>
  <c r="R146" i="3"/>
  <c r="Q147" i="3"/>
  <c r="T147" i="3" s="1"/>
  <c r="U147" i="3" s="1"/>
  <c r="R147" i="3"/>
  <c r="Q148" i="3"/>
  <c r="T148" i="3" s="1"/>
  <c r="U148" i="3" s="1"/>
  <c r="R148" i="3"/>
  <c r="Q149" i="3"/>
  <c r="T149" i="3" s="1"/>
  <c r="U149" i="3" s="1"/>
  <c r="R149" i="3"/>
  <c r="Q150" i="3"/>
  <c r="T150" i="3" s="1"/>
  <c r="U150" i="3" s="1"/>
  <c r="R150" i="3"/>
  <c r="Q151" i="3"/>
  <c r="T151" i="3" s="1"/>
  <c r="U151" i="3" s="1"/>
  <c r="R151" i="3"/>
  <c r="Q152" i="3"/>
  <c r="T152" i="3" s="1"/>
  <c r="U152" i="3" s="1"/>
  <c r="R152" i="3"/>
  <c r="Q153" i="3"/>
  <c r="T153" i="3" s="1"/>
  <c r="U153" i="3" s="1"/>
  <c r="R153" i="3"/>
  <c r="Q154" i="3"/>
  <c r="T154" i="3" s="1"/>
  <c r="U154" i="3" s="1"/>
  <c r="R154" i="3"/>
  <c r="Q155" i="3"/>
  <c r="T155" i="3" s="1"/>
  <c r="U155" i="3" s="1"/>
  <c r="R155" i="3"/>
  <c r="Q156" i="3"/>
  <c r="T156" i="3" s="1"/>
  <c r="U156" i="3" s="1"/>
  <c r="R156" i="3"/>
  <c r="Q158" i="3"/>
  <c r="R158" i="3"/>
  <c r="Q159" i="3"/>
  <c r="T159" i="3" s="1"/>
  <c r="U159" i="3" s="1"/>
  <c r="R159" i="3"/>
  <c r="Q160" i="3"/>
  <c r="T160" i="3" s="1"/>
  <c r="U160" i="3" s="1"/>
  <c r="R160" i="3"/>
  <c r="Q161" i="3"/>
  <c r="T161" i="3" s="1"/>
  <c r="U161" i="3" s="1"/>
  <c r="R161" i="3"/>
  <c r="Q162" i="3"/>
  <c r="T162" i="3" s="1"/>
  <c r="U162" i="3" s="1"/>
  <c r="R162" i="3"/>
  <c r="Q163" i="3"/>
  <c r="T163" i="3" s="1"/>
  <c r="U163" i="3" s="1"/>
  <c r="R163" i="3"/>
  <c r="Q164" i="3"/>
  <c r="T164" i="3" s="1"/>
  <c r="U164" i="3" s="1"/>
  <c r="R164" i="3"/>
  <c r="Q165" i="3"/>
  <c r="T165" i="3" s="1"/>
  <c r="U165" i="3" s="1"/>
  <c r="R165" i="3"/>
  <c r="Q166" i="3"/>
  <c r="T166" i="3" s="1"/>
  <c r="U166" i="3" s="1"/>
  <c r="R166" i="3"/>
  <c r="Q167" i="3"/>
  <c r="T167" i="3" s="1"/>
  <c r="U167" i="3" s="1"/>
  <c r="R167" i="3"/>
  <c r="Q168" i="3"/>
  <c r="T168" i="3" s="1"/>
  <c r="U168" i="3" s="1"/>
  <c r="R168" i="3"/>
  <c r="Q169" i="3"/>
  <c r="T169" i="3" s="1"/>
  <c r="U169" i="3" s="1"/>
  <c r="R169" i="3"/>
  <c r="Q170" i="3"/>
  <c r="T170" i="3" s="1"/>
  <c r="U170" i="3" s="1"/>
  <c r="R170" i="3"/>
  <c r="Q171" i="3"/>
  <c r="T171" i="3" s="1"/>
  <c r="U171" i="3" s="1"/>
  <c r="R171" i="3"/>
  <c r="Q172" i="3"/>
  <c r="T172" i="3" s="1"/>
  <c r="U172" i="3" s="1"/>
  <c r="R172" i="3"/>
  <c r="Q173" i="3"/>
  <c r="T173" i="3" s="1"/>
  <c r="U173" i="3" s="1"/>
  <c r="R173" i="3"/>
  <c r="Q174" i="3"/>
  <c r="T174" i="3" s="1"/>
  <c r="U174" i="3" s="1"/>
  <c r="R174" i="3"/>
  <c r="Q175" i="3"/>
  <c r="T175" i="3" s="1"/>
  <c r="U175" i="3" s="1"/>
  <c r="R175" i="3"/>
  <c r="Q176" i="3"/>
  <c r="T176" i="3" s="1"/>
  <c r="U176" i="3" s="1"/>
  <c r="R176" i="3"/>
  <c r="Q177" i="3"/>
  <c r="T177" i="3" s="1"/>
  <c r="U177" i="3" s="1"/>
  <c r="R177" i="3"/>
  <c r="Q178" i="3"/>
  <c r="T178" i="3" s="1"/>
  <c r="U178" i="3" s="1"/>
  <c r="R178" i="3"/>
  <c r="Q179" i="3"/>
  <c r="T179" i="3" s="1"/>
  <c r="U179" i="3" s="1"/>
  <c r="R179" i="3"/>
  <c r="Q180" i="3"/>
  <c r="T180" i="3" s="1"/>
  <c r="U180" i="3" s="1"/>
  <c r="R180" i="3"/>
  <c r="Q181" i="3"/>
  <c r="T181" i="3" s="1"/>
  <c r="U181" i="3" s="1"/>
  <c r="R181" i="3"/>
  <c r="Q182" i="3"/>
  <c r="T182" i="3" s="1"/>
  <c r="U182" i="3" s="1"/>
  <c r="R182" i="3"/>
  <c r="Q183" i="3"/>
  <c r="T183" i="3" s="1"/>
  <c r="U183" i="3" s="1"/>
  <c r="R183" i="3"/>
  <c r="Q184" i="3"/>
  <c r="T184" i="3" s="1"/>
  <c r="R184" i="3"/>
  <c r="Q185" i="3"/>
  <c r="T185" i="3" s="1"/>
  <c r="U185" i="3" s="1"/>
  <c r="R185" i="3"/>
  <c r="Q186" i="3"/>
  <c r="T186" i="3" s="1"/>
  <c r="U186" i="3" s="1"/>
  <c r="R186" i="3"/>
  <c r="Q187" i="3"/>
  <c r="T187" i="3" s="1"/>
  <c r="U187" i="3" s="1"/>
  <c r="R187" i="3"/>
  <c r="Q188" i="3"/>
  <c r="T188" i="3" s="1"/>
  <c r="U188" i="3" s="1"/>
  <c r="R188" i="3"/>
  <c r="Q189" i="3"/>
  <c r="T189" i="3" s="1"/>
  <c r="U189" i="3" s="1"/>
  <c r="R189" i="3"/>
  <c r="Q190" i="3"/>
  <c r="T190" i="3" s="1"/>
  <c r="U190" i="3" s="1"/>
  <c r="R190" i="3"/>
  <c r="Q191" i="3"/>
  <c r="T191" i="3" s="1"/>
  <c r="U191" i="3" s="1"/>
  <c r="R191" i="3"/>
  <c r="Q192" i="3"/>
  <c r="T192" i="3" s="1"/>
  <c r="U192" i="3" s="1"/>
  <c r="R192" i="3"/>
  <c r="Q193" i="3"/>
  <c r="T193" i="3" s="1"/>
  <c r="U193" i="3" s="1"/>
  <c r="R193" i="3"/>
  <c r="Q194" i="3"/>
  <c r="T194" i="3" s="1"/>
  <c r="U194" i="3" s="1"/>
  <c r="R194" i="3"/>
  <c r="Q195" i="3"/>
  <c r="T195" i="3" s="1"/>
  <c r="U195" i="3" s="1"/>
  <c r="R195" i="3"/>
  <c r="Q196" i="3"/>
  <c r="T196" i="3" s="1"/>
  <c r="U196" i="3" s="1"/>
  <c r="R196" i="3"/>
  <c r="Q197" i="3"/>
  <c r="T197" i="3" s="1"/>
  <c r="U197" i="3" s="1"/>
  <c r="R197" i="3"/>
  <c r="Q198" i="3"/>
  <c r="T198" i="3" s="1"/>
  <c r="U198" i="3" s="1"/>
  <c r="R198" i="3"/>
  <c r="Q199" i="3"/>
  <c r="T199" i="3" s="1"/>
  <c r="U199" i="3" s="1"/>
  <c r="R199" i="3"/>
  <c r="Q200" i="3"/>
  <c r="T200" i="3" s="1"/>
  <c r="U200" i="3" s="1"/>
  <c r="R200" i="3"/>
  <c r="Q201" i="3"/>
  <c r="T201" i="3" s="1"/>
  <c r="U201" i="3" s="1"/>
  <c r="R201" i="3"/>
  <c r="Q202" i="3"/>
  <c r="T202" i="3" s="1"/>
  <c r="U202" i="3" s="1"/>
  <c r="R202" i="3"/>
  <c r="Q203" i="3"/>
  <c r="T203" i="3" s="1"/>
  <c r="U203" i="3" s="1"/>
  <c r="R203" i="3"/>
  <c r="Q204" i="3"/>
  <c r="T204" i="3" s="1"/>
  <c r="U204" i="3" s="1"/>
  <c r="R204" i="3"/>
  <c r="Q206" i="3"/>
  <c r="R206" i="3"/>
  <c r="Q207" i="3"/>
  <c r="T207" i="3" s="1"/>
  <c r="U207" i="3" s="1"/>
  <c r="R207" i="3"/>
  <c r="Q208" i="3"/>
  <c r="T208" i="3" s="1"/>
  <c r="U208" i="3" s="1"/>
  <c r="R208" i="3"/>
  <c r="Q209" i="3"/>
  <c r="T209" i="3" s="1"/>
  <c r="U209" i="3" s="1"/>
  <c r="R209" i="3"/>
  <c r="Q210" i="3"/>
  <c r="T210" i="3" s="1"/>
  <c r="U210" i="3" s="1"/>
  <c r="R210" i="3"/>
  <c r="Q211" i="3"/>
  <c r="T211" i="3" s="1"/>
  <c r="U211" i="3" s="1"/>
  <c r="R211" i="3"/>
  <c r="Q212" i="3"/>
  <c r="T212" i="3" s="1"/>
  <c r="U212" i="3" s="1"/>
  <c r="R212" i="3"/>
  <c r="Q213" i="3"/>
  <c r="T213" i="3" s="1"/>
  <c r="U213" i="3" s="1"/>
  <c r="R213" i="3"/>
  <c r="Q214" i="3"/>
  <c r="T214" i="3" s="1"/>
  <c r="U214" i="3" s="1"/>
  <c r="R214" i="3"/>
  <c r="Q215" i="3"/>
  <c r="T215" i="3" s="1"/>
  <c r="U215" i="3" s="1"/>
  <c r="R215" i="3"/>
  <c r="Q216" i="3"/>
  <c r="T216" i="3" s="1"/>
  <c r="U216" i="3" s="1"/>
  <c r="R216" i="3"/>
  <c r="Q217" i="3"/>
  <c r="T217" i="3" s="1"/>
  <c r="U217" i="3" s="1"/>
  <c r="R217" i="3"/>
  <c r="Q218" i="3"/>
  <c r="T218" i="3" s="1"/>
  <c r="U218" i="3" s="1"/>
  <c r="R218" i="3"/>
  <c r="Q219" i="3"/>
  <c r="T219" i="3" s="1"/>
  <c r="U219" i="3" s="1"/>
  <c r="R219" i="3"/>
  <c r="Q220" i="3"/>
  <c r="T220" i="3" s="1"/>
  <c r="U220" i="3" s="1"/>
  <c r="R220" i="3"/>
  <c r="Q221" i="3"/>
  <c r="T221" i="3" s="1"/>
  <c r="U221" i="3" s="1"/>
  <c r="R221" i="3"/>
  <c r="Q222" i="3"/>
  <c r="T222" i="3" s="1"/>
  <c r="U222" i="3" s="1"/>
  <c r="R222" i="3"/>
  <c r="Q223" i="3"/>
  <c r="T223" i="3" s="1"/>
  <c r="U223" i="3" s="1"/>
  <c r="R223" i="3"/>
  <c r="Q224" i="3"/>
  <c r="T224" i="3" s="1"/>
  <c r="U224" i="3" s="1"/>
  <c r="R224" i="3"/>
  <c r="Q225" i="3"/>
  <c r="T225" i="3" s="1"/>
  <c r="U225" i="3" s="1"/>
  <c r="R225" i="3"/>
  <c r="Q226" i="3"/>
  <c r="T226" i="3" s="1"/>
  <c r="U226" i="3" s="1"/>
  <c r="R226" i="3"/>
  <c r="Q227" i="3"/>
  <c r="T227" i="3" s="1"/>
  <c r="U227" i="3" s="1"/>
  <c r="R227" i="3"/>
  <c r="Q228" i="3"/>
  <c r="T228" i="3" s="1"/>
  <c r="U228" i="3" s="1"/>
  <c r="R228" i="3"/>
  <c r="Q229" i="3"/>
  <c r="T229" i="3" s="1"/>
  <c r="U229" i="3" s="1"/>
  <c r="R229" i="3"/>
  <c r="Q230" i="3"/>
  <c r="T230" i="3" s="1"/>
  <c r="U230" i="3" s="1"/>
  <c r="R230" i="3"/>
  <c r="Q231" i="3"/>
  <c r="T231" i="3" s="1"/>
  <c r="U231" i="3" s="1"/>
  <c r="R231" i="3"/>
  <c r="Q232" i="3"/>
  <c r="T232" i="3" s="1"/>
  <c r="U232" i="3" s="1"/>
  <c r="R232" i="3"/>
  <c r="Q233" i="3"/>
  <c r="T233" i="3" s="1"/>
  <c r="U233" i="3" s="1"/>
  <c r="R233" i="3"/>
  <c r="Q234" i="3"/>
  <c r="T234" i="3" s="1"/>
  <c r="U234" i="3" s="1"/>
  <c r="R234" i="3"/>
  <c r="Q235" i="3"/>
  <c r="T235" i="3" s="1"/>
  <c r="U235" i="3" s="1"/>
  <c r="R235" i="3"/>
  <c r="Q236" i="3"/>
  <c r="T236" i="3" s="1"/>
  <c r="U236" i="3" s="1"/>
  <c r="R236" i="3"/>
  <c r="Q237" i="3"/>
  <c r="T237" i="3" s="1"/>
  <c r="U237" i="3" s="1"/>
  <c r="R237" i="3"/>
  <c r="Q238" i="3"/>
  <c r="T238" i="3" s="1"/>
  <c r="U238" i="3" s="1"/>
  <c r="R238" i="3"/>
  <c r="Q239" i="3"/>
  <c r="T239" i="3" s="1"/>
  <c r="U239" i="3" s="1"/>
  <c r="R239" i="3"/>
  <c r="Q240" i="3"/>
  <c r="T240" i="3" s="1"/>
  <c r="U240" i="3" s="1"/>
  <c r="R240" i="3"/>
  <c r="Q241" i="3"/>
  <c r="T241" i="3" s="1"/>
  <c r="U241" i="3" s="1"/>
  <c r="R241" i="3"/>
  <c r="Q242" i="3"/>
  <c r="T242" i="3" s="1"/>
  <c r="U242" i="3" s="1"/>
  <c r="R242" i="3"/>
  <c r="Q243" i="3"/>
  <c r="T243" i="3" s="1"/>
  <c r="U243" i="3" s="1"/>
  <c r="R243" i="3"/>
  <c r="Q244" i="3"/>
  <c r="T244" i="3" s="1"/>
  <c r="U244" i="3" s="1"/>
  <c r="R244" i="3"/>
  <c r="Q245" i="3"/>
  <c r="T245" i="3" s="1"/>
  <c r="U245" i="3" s="1"/>
  <c r="R245" i="3"/>
  <c r="Q246" i="3"/>
  <c r="T246" i="3" s="1"/>
  <c r="U246" i="3" s="1"/>
  <c r="R246" i="3"/>
  <c r="Q247" i="3"/>
  <c r="T247" i="3" s="1"/>
  <c r="U247" i="3" s="1"/>
  <c r="R247" i="3"/>
  <c r="Q248" i="3"/>
  <c r="T248" i="3" s="1"/>
  <c r="U248" i="3" s="1"/>
  <c r="R248" i="3"/>
  <c r="Q249" i="3"/>
  <c r="T249" i="3" s="1"/>
  <c r="U249" i="3" s="1"/>
  <c r="R249" i="3"/>
  <c r="Q250" i="3"/>
  <c r="T250" i="3" s="1"/>
  <c r="U250" i="3" s="1"/>
  <c r="R250" i="3"/>
  <c r="Q251" i="3"/>
  <c r="T251" i="3" s="1"/>
  <c r="U251" i="3" s="1"/>
  <c r="R251" i="3"/>
  <c r="Q252" i="3"/>
  <c r="T252" i="3" s="1"/>
  <c r="U252" i="3" s="1"/>
  <c r="R252" i="3"/>
  <c r="Q253" i="3"/>
  <c r="T253" i="3" s="1"/>
  <c r="U253" i="3" s="1"/>
  <c r="R253" i="3"/>
  <c r="Q254" i="3"/>
  <c r="T254" i="3" s="1"/>
  <c r="U254" i="3" s="1"/>
  <c r="R254" i="3"/>
  <c r="Q255" i="3"/>
  <c r="T255" i="3" s="1"/>
  <c r="U255" i="3" s="1"/>
  <c r="R255" i="3"/>
  <c r="Q256" i="3"/>
  <c r="T256" i="3" s="1"/>
  <c r="U256" i="3" s="1"/>
  <c r="R256" i="3"/>
  <c r="Q257" i="3"/>
  <c r="T257" i="3" s="1"/>
  <c r="U257" i="3" s="1"/>
  <c r="R257" i="3"/>
  <c r="Q259" i="3"/>
  <c r="R259" i="3"/>
  <c r="Q260" i="3"/>
  <c r="R260" i="3"/>
  <c r="Q261" i="3"/>
  <c r="T261" i="3" s="1"/>
  <c r="U261" i="3" s="1"/>
  <c r="R261" i="3"/>
  <c r="Q262" i="3"/>
  <c r="T262" i="3" s="1"/>
  <c r="U262" i="3" s="1"/>
  <c r="R262" i="3"/>
  <c r="Q263" i="3"/>
  <c r="T263" i="3" s="1"/>
  <c r="U263" i="3" s="1"/>
  <c r="R263" i="3"/>
  <c r="Q264" i="3"/>
  <c r="T264" i="3" s="1"/>
  <c r="U264" i="3" s="1"/>
  <c r="R264" i="3"/>
  <c r="Q265" i="3"/>
  <c r="T265" i="3" s="1"/>
  <c r="U265" i="3" s="1"/>
  <c r="R265" i="3"/>
  <c r="Q266" i="3"/>
  <c r="T266" i="3" s="1"/>
  <c r="U266" i="3" s="1"/>
  <c r="R266" i="3"/>
  <c r="Q267" i="3"/>
  <c r="T267" i="3" s="1"/>
  <c r="U267" i="3" s="1"/>
  <c r="R267" i="3"/>
  <c r="Q268" i="3"/>
  <c r="T268" i="3" s="1"/>
  <c r="U268" i="3" s="1"/>
  <c r="R268" i="3"/>
  <c r="Q269" i="3"/>
  <c r="T269" i="3" s="1"/>
  <c r="U269" i="3" s="1"/>
  <c r="R269" i="3"/>
  <c r="Q270" i="3"/>
  <c r="T270" i="3" s="1"/>
  <c r="U270" i="3" s="1"/>
  <c r="R270" i="3"/>
  <c r="Q271" i="3"/>
  <c r="T271" i="3" s="1"/>
  <c r="U271" i="3" s="1"/>
  <c r="R271" i="3"/>
  <c r="Q273" i="3"/>
  <c r="R273" i="3"/>
  <c r="Q274" i="3"/>
  <c r="T274" i="3" s="1"/>
  <c r="U274" i="3" s="1"/>
  <c r="R274" i="3"/>
  <c r="Q275" i="3"/>
  <c r="T275" i="3" s="1"/>
  <c r="U275" i="3" s="1"/>
  <c r="R275" i="3"/>
  <c r="Q276" i="3"/>
  <c r="T276" i="3" s="1"/>
  <c r="U276" i="3" s="1"/>
  <c r="R276" i="3"/>
  <c r="Q277" i="3"/>
  <c r="T277" i="3" s="1"/>
  <c r="U277" i="3" s="1"/>
  <c r="R277" i="3"/>
  <c r="Q278" i="3"/>
  <c r="T278" i="3" s="1"/>
  <c r="U278" i="3" s="1"/>
  <c r="R278" i="3"/>
  <c r="Q279" i="3"/>
  <c r="T279" i="3" s="1"/>
  <c r="U279" i="3" s="1"/>
  <c r="R279" i="3"/>
  <c r="Q280" i="3"/>
  <c r="T280" i="3" s="1"/>
  <c r="U280" i="3" s="1"/>
  <c r="R280" i="3"/>
  <c r="Q281" i="3"/>
  <c r="T281" i="3" s="1"/>
  <c r="U281" i="3" s="1"/>
  <c r="R281" i="3"/>
  <c r="Q282" i="3"/>
  <c r="T282" i="3" s="1"/>
  <c r="U282" i="3" s="1"/>
  <c r="R282" i="3"/>
  <c r="Q283" i="3"/>
  <c r="T283" i="3" s="1"/>
  <c r="U283" i="3" s="1"/>
  <c r="R283" i="3"/>
  <c r="Q284" i="3"/>
  <c r="T284" i="3" s="1"/>
  <c r="U284" i="3" s="1"/>
  <c r="R284" i="3"/>
  <c r="Q285" i="3"/>
  <c r="T285" i="3" s="1"/>
  <c r="U285" i="3" s="1"/>
  <c r="R285" i="3"/>
  <c r="Q286" i="3"/>
  <c r="T286" i="3" s="1"/>
  <c r="U286" i="3" s="1"/>
  <c r="R286" i="3"/>
  <c r="Q287" i="3"/>
  <c r="T287" i="3" s="1"/>
  <c r="U287" i="3" s="1"/>
  <c r="R287" i="3"/>
  <c r="Q288" i="3"/>
  <c r="T288" i="3" s="1"/>
  <c r="U288" i="3" s="1"/>
  <c r="R288" i="3"/>
  <c r="Q289" i="3"/>
  <c r="T289" i="3" s="1"/>
  <c r="U289" i="3" s="1"/>
  <c r="R289" i="3"/>
  <c r="Q290" i="3"/>
  <c r="T290" i="3" s="1"/>
  <c r="U290" i="3" s="1"/>
  <c r="R290" i="3"/>
  <c r="Q291" i="3"/>
  <c r="T291" i="3" s="1"/>
  <c r="U291" i="3" s="1"/>
  <c r="R291" i="3"/>
  <c r="Q292" i="3"/>
  <c r="T292" i="3" s="1"/>
  <c r="U292" i="3" s="1"/>
  <c r="R292" i="3"/>
  <c r="Q293" i="3"/>
  <c r="T293" i="3" s="1"/>
  <c r="U293" i="3" s="1"/>
  <c r="R293" i="3"/>
  <c r="Q294" i="3"/>
  <c r="T294" i="3" s="1"/>
  <c r="U294" i="3" s="1"/>
  <c r="R294" i="3"/>
  <c r="Q295" i="3"/>
  <c r="T295" i="3" s="1"/>
  <c r="U295" i="3" s="1"/>
  <c r="R295" i="3"/>
  <c r="Q296" i="3"/>
  <c r="T296" i="3" s="1"/>
  <c r="U296" i="3" s="1"/>
  <c r="R296" i="3"/>
  <c r="Q297" i="3"/>
  <c r="T297" i="3" s="1"/>
  <c r="U297" i="3" s="1"/>
  <c r="R297" i="3"/>
  <c r="Q298" i="3"/>
  <c r="T298" i="3" s="1"/>
  <c r="U298" i="3" s="1"/>
  <c r="R298" i="3"/>
  <c r="Q299" i="3"/>
  <c r="T299" i="3" s="1"/>
  <c r="U299" i="3" s="1"/>
  <c r="R299" i="3"/>
  <c r="Q300" i="3"/>
  <c r="T300" i="3" s="1"/>
  <c r="U300" i="3" s="1"/>
  <c r="R300" i="3"/>
  <c r="Q301" i="3"/>
  <c r="T301" i="3" s="1"/>
  <c r="U301" i="3" s="1"/>
  <c r="R301" i="3"/>
  <c r="Q302" i="3"/>
  <c r="T302" i="3" s="1"/>
  <c r="U302" i="3" s="1"/>
  <c r="R302" i="3"/>
  <c r="Q303" i="3"/>
  <c r="T303" i="3" s="1"/>
  <c r="U303" i="3" s="1"/>
  <c r="R303" i="3"/>
  <c r="Q304" i="3"/>
  <c r="T304" i="3" s="1"/>
  <c r="U304" i="3" s="1"/>
  <c r="R304" i="3"/>
  <c r="Q305" i="3"/>
  <c r="T305" i="3" s="1"/>
  <c r="U305" i="3" s="1"/>
  <c r="R305" i="3"/>
  <c r="Q306" i="3"/>
  <c r="T306" i="3" s="1"/>
  <c r="U306" i="3" s="1"/>
  <c r="R306" i="3"/>
  <c r="Q307" i="3"/>
  <c r="T307" i="3" s="1"/>
  <c r="U307" i="3" s="1"/>
  <c r="R307" i="3"/>
  <c r="Q308" i="3"/>
  <c r="T308" i="3" s="1"/>
  <c r="U308" i="3" s="1"/>
  <c r="R308" i="3"/>
  <c r="Q309" i="3"/>
  <c r="T309" i="3" s="1"/>
  <c r="U309" i="3" s="1"/>
  <c r="R309" i="3"/>
  <c r="Q310" i="3"/>
  <c r="T310" i="3" s="1"/>
  <c r="U310" i="3" s="1"/>
  <c r="R310" i="3"/>
  <c r="Q311" i="3"/>
  <c r="T311" i="3" s="1"/>
  <c r="U311" i="3" s="1"/>
  <c r="R311" i="3"/>
  <c r="Q312" i="3"/>
  <c r="T312" i="3" s="1"/>
  <c r="U312" i="3" s="1"/>
  <c r="R312" i="3"/>
  <c r="Q313" i="3"/>
  <c r="T313" i="3" s="1"/>
  <c r="U313" i="3" s="1"/>
  <c r="R313" i="3"/>
  <c r="Q314" i="3"/>
  <c r="T314" i="3" s="1"/>
  <c r="U314" i="3" s="1"/>
  <c r="R314" i="3"/>
  <c r="Q315" i="3"/>
  <c r="T315" i="3" s="1"/>
  <c r="U315" i="3" s="1"/>
  <c r="R315" i="3"/>
  <c r="Q316" i="3"/>
  <c r="T316" i="3" s="1"/>
  <c r="U316" i="3" s="1"/>
  <c r="R316" i="3"/>
  <c r="Q317" i="3"/>
  <c r="T317" i="3" s="1"/>
  <c r="U317" i="3" s="1"/>
  <c r="R317" i="3"/>
  <c r="Q318" i="3"/>
  <c r="T318" i="3" s="1"/>
  <c r="U318" i="3" s="1"/>
  <c r="R318" i="3"/>
  <c r="Q319" i="3"/>
  <c r="T319" i="3" s="1"/>
  <c r="U319" i="3" s="1"/>
  <c r="R319" i="3"/>
  <c r="Q320" i="3"/>
  <c r="T320" i="3" s="1"/>
  <c r="U320" i="3" s="1"/>
  <c r="R320" i="3"/>
  <c r="Q321" i="3"/>
  <c r="T321" i="3" s="1"/>
  <c r="U321" i="3" s="1"/>
  <c r="R321" i="3"/>
  <c r="Q322" i="3"/>
  <c r="T322" i="3" s="1"/>
  <c r="U322" i="3" s="1"/>
  <c r="R322" i="3"/>
  <c r="Q323" i="3"/>
  <c r="T323" i="3" s="1"/>
  <c r="U323" i="3" s="1"/>
  <c r="R323" i="3"/>
  <c r="Q324" i="3"/>
  <c r="T324" i="3" s="1"/>
  <c r="U324" i="3" s="1"/>
  <c r="R324" i="3"/>
  <c r="Q325" i="3"/>
  <c r="T325" i="3" s="1"/>
  <c r="U325" i="3" s="1"/>
  <c r="R325" i="3"/>
  <c r="Q326" i="3"/>
  <c r="T326" i="3" s="1"/>
  <c r="U326" i="3" s="1"/>
  <c r="R326" i="3"/>
  <c r="Q327" i="3"/>
  <c r="T327" i="3" s="1"/>
  <c r="U327" i="3" s="1"/>
  <c r="R327" i="3"/>
  <c r="Q328" i="3"/>
  <c r="T328" i="3" s="1"/>
  <c r="U328" i="3" s="1"/>
  <c r="R328" i="3"/>
  <c r="Q329" i="3"/>
  <c r="T329" i="3" s="1"/>
  <c r="U329" i="3" s="1"/>
  <c r="R329" i="3"/>
  <c r="Q330" i="3"/>
  <c r="T330" i="3" s="1"/>
  <c r="U330" i="3" s="1"/>
  <c r="R330" i="3"/>
  <c r="Q331" i="3"/>
  <c r="T331" i="3" s="1"/>
  <c r="U331" i="3" s="1"/>
  <c r="R331" i="3"/>
  <c r="Q332" i="3"/>
  <c r="T332" i="3" s="1"/>
  <c r="U332" i="3" s="1"/>
  <c r="R332" i="3"/>
  <c r="Q333" i="3"/>
  <c r="T333" i="3" s="1"/>
  <c r="U333" i="3" s="1"/>
  <c r="R333" i="3"/>
  <c r="Q334" i="3"/>
  <c r="T334" i="3" s="1"/>
  <c r="U334" i="3" s="1"/>
  <c r="R334" i="3"/>
  <c r="Q336" i="3"/>
  <c r="R336" i="3"/>
  <c r="Q337" i="3"/>
  <c r="T337" i="3" s="1"/>
  <c r="U337" i="3" s="1"/>
  <c r="R337" i="3"/>
  <c r="Q338" i="3"/>
  <c r="T338" i="3" s="1"/>
  <c r="U338" i="3" s="1"/>
  <c r="R338" i="3"/>
  <c r="Q339" i="3"/>
  <c r="T339" i="3" s="1"/>
  <c r="U339" i="3" s="1"/>
  <c r="R339" i="3"/>
  <c r="Q340" i="3"/>
  <c r="T340" i="3" s="1"/>
  <c r="U340" i="3" s="1"/>
  <c r="R340" i="3"/>
  <c r="Q341" i="3"/>
  <c r="T341" i="3" s="1"/>
  <c r="U341" i="3" s="1"/>
  <c r="R341" i="3"/>
  <c r="Q342" i="3"/>
  <c r="T342" i="3" s="1"/>
  <c r="U342" i="3" s="1"/>
  <c r="R342" i="3"/>
  <c r="Q343" i="3"/>
  <c r="T343" i="3" s="1"/>
  <c r="U343" i="3" s="1"/>
  <c r="R343" i="3"/>
  <c r="Q344" i="3"/>
  <c r="T344" i="3" s="1"/>
  <c r="U344" i="3" s="1"/>
  <c r="R344" i="3"/>
  <c r="Q345" i="3"/>
  <c r="T345" i="3" s="1"/>
  <c r="U345" i="3" s="1"/>
  <c r="R345" i="3"/>
  <c r="Q346" i="3"/>
  <c r="T346" i="3" s="1"/>
  <c r="U346" i="3" s="1"/>
  <c r="R346" i="3"/>
  <c r="Q347" i="3"/>
  <c r="T347" i="3" s="1"/>
  <c r="U347" i="3" s="1"/>
  <c r="R347" i="3"/>
  <c r="Q348" i="3"/>
  <c r="T348" i="3" s="1"/>
  <c r="U348" i="3" s="1"/>
  <c r="R348" i="3"/>
  <c r="Q349" i="3"/>
  <c r="T349" i="3" s="1"/>
  <c r="U349" i="3" s="1"/>
  <c r="R349" i="3"/>
  <c r="Q350" i="3"/>
  <c r="T350" i="3" s="1"/>
  <c r="U350" i="3" s="1"/>
  <c r="R350" i="3"/>
  <c r="Q351" i="3"/>
  <c r="T351" i="3" s="1"/>
  <c r="U351" i="3" s="1"/>
  <c r="R351" i="3"/>
  <c r="Q352" i="3"/>
  <c r="T352" i="3" s="1"/>
  <c r="U352" i="3" s="1"/>
  <c r="R352" i="3"/>
  <c r="Q353" i="3"/>
  <c r="T353" i="3" s="1"/>
  <c r="U353" i="3" s="1"/>
  <c r="R353" i="3"/>
  <c r="Q354" i="3"/>
  <c r="T354" i="3" s="1"/>
  <c r="U354" i="3" s="1"/>
  <c r="R354" i="3"/>
  <c r="Q355" i="3"/>
  <c r="T355" i="3" s="1"/>
  <c r="U355" i="3" s="1"/>
  <c r="R355" i="3"/>
  <c r="Q356" i="3"/>
  <c r="T356" i="3" s="1"/>
  <c r="U356" i="3" s="1"/>
  <c r="R356" i="3"/>
  <c r="Q357" i="3"/>
  <c r="T357" i="3" s="1"/>
  <c r="U357" i="3" s="1"/>
  <c r="R357" i="3"/>
  <c r="Q358" i="3"/>
  <c r="T358" i="3" s="1"/>
  <c r="U358" i="3" s="1"/>
  <c r="R358" i="3"/>
  <c r="Q359" i="3"/>
  <c r="T359" i="3" s="1"/>
  <c r="U359" i="3" s="1"/>
  <c r="R359" i="3"/>
  <c r="Q360" i="3"/>
  <c r="T360" i="3" s="1"/>
  <c r="U360" i="3" s="1"/>
  <c r="R360" i="3"/>
  <c r="Q361" i="3"/>
  <c r="T361" i="3" s="1"/>
  <c r="U361" i="3" s="1"/>
  <c r="R361" i="3"/>
  <c r="Q362" i="3"/>
  <c r="T362" i="3" s="1"/>
  <c r="U362" i="3" s="1"/>
  <c r="R362" i="3"/>
  <c r="Q363" i="3"/>
  <c r="T363" i="3" s="1"/>
  <c r="U363" i="3" s="1"/>
  <c r="R363" i="3"/>
  <c r="Q364" i="3"/>
  <c r="T364" i="3" s="1"/>
  <c r="U364" i="3" s="1"/>
  <c r="R364" i="3"/>
  <c r="Q365" i="3"/>
  <c r="T365" i="3" s="1"/>
  <c r="U365" i="3" s="1"/>
  <c r="R365" i="3"/>
  <c r="Q366" i="3"/>
  <c r="T366" i="3" s="1"/>
  <c r="U366" i="3" s="1"/>
  <c r="R366" i="3"/>
  <c r="Q368" i="3"/>
  <c r="R368" i="3"/>
  <c r="Q369" i="3"/>
  <c r="T369" i="3" s="1"/>
  <c r="U369" i="3" s="1"/>
  <c r="R369" i="3"/>
  <c r="Q370" i="3"/>
  <c r="T370" i="3" s="1"/>
  <c r="U370" i="3" s="1"/>
  <c r="R370" i="3"/>
  <c r="Q371" i="3"/>
  <c r="T371" i="3" s="1"/>
  <c r="U371" i="3" s="1"/>
  <c r="R371" i="3"/>
  <c r="Q372" i="3"/>
  <c r="T372" i="3" s="1"/>
  <c r="U372" i="3" s="1"/>
  <c r="R372" i="3"/>
  <c r="Q373" i="3"/>
  <c r="T373" i="3" s="1"/>
  <c r="U373" i="3" s="1"/>
  <c r="R373" i="3"/>
  <c r="AA380" i="3" l="1"/>
  <c r="AC380" i="3"/>
  <c r="AF380" i="3"/>
  <c r="T78" i="3"/>
  <c r="T131" i="3"/>
  <c r="Q157" i="3"/>
  <c r="G376" i="3"/>
  <c r="G375" i="3"/>
  <c r="G379" i="3"/>
  <c r="G378" i="3"/>
  <c r="G377" i="3"/>
  <c r="AD380" i="3"/>
  <c r="Q374" i="3"/>
  <c r="H376" i="3"/>
  <c r="H375" i="3"/>
  <c r="H378" i="3"/>
  <c r="H379" i="3"/>
  <c r="H377" i="3"/>
  <c r="K379" i="3"/>
  <c r="K378" i="3"/>
  <c r="K377" i="3"/>
  <c r="K376" i="3"/>
  <c r="K375" i="3"/>
  <c r="AE380" i="3"/>
  <c r="T158" i="3"/>
  <c r="Q205" i="3"/>
  <c r="U21" i="3"/>
  <c r="N335" i="3"/>
  <c r="N376" i="3" s="1"/>
  <c r="T273" i="3"/>
  <c r="T335" i="3" s="1"/>
  <c r="Q335" i="3"/>
  <c r="AB380" i="3"/>
  <c r="Q20" i="3"/>
  <c r="T368" i="3"/>
  <c r="T374" i="3" s="1"/>
  <c r="R374" i="3"/>
  <c r="T206" i="3"/>
  <c r="T258" i="3" s="1"/>
  <c r="Q258" i="3"/>
  <c r="T336" i="3"/>
  <c r="T367" i="3" s="1"/>
  <c r="U367" i="3" s="1"/>
  <c r="Q367" i="3"/>
  <c r="R367" i="3" s="1"/>
  <c r="T259" i="3"/>
  <c r="U259" i="3" s="1"/>
  <c r="Q272" i="3"/>
  <c r="T79" i="3"/>
  <c r="Q130" i="3"/>
  <c r="Q52" i="3"/>
  <c r="T40" i="3"/>
  <c r="T52" i="3" s="1"/>
  <c r="Q78" i="3"/>
  <c r="Q39" i="3"/>
  <c r="I374" i="3"/>
  <c r="O374" i="3"/>
  <c r="O367" i="3"/>
  <c r="L367" i="3"/>
  <c r="L374" i="3"/>
  <c r="I367" i="3"/>
  <c r="U273" i="3"/>
  <c r="U336" i="3"/>
  <c r="T260" i="3"/>
  <c r="U260" i="3" s="1"/>
  <c r="U184" i="3"/>
  <c r="U136" i="3"/>
  <c r="U96" i="3"/>
  <c r="T108" i="3"/>
  <c r="U108" i="3" s="1"/>
  <c r="U53" i="3"/>
  <c r="U50" i="3"/>
  <c r="T33" i="3"/>
  <c r="U33" i="3" s="1"/>
  <c r="T10" i="3"/>
  <c r="DN395" i="2"/>
  <c r="DM395" i="2"/>
  <c r="AR395" i="2"/>
  <c r="AO395" i="2"/>
  <c r="AL395" i="2"/>
  <c r="AJ395" i="2"/>
  <c r="AI395" i="2"/>
  <c r="AH395" i="2"/>
  <c r="AG395" i="2"/>
  <c r="AE395" i="2"/>
  <c r="AD395" i="2"/>
  <c r="AC395" i="2"/>
  <c r="W395" i="2"/>
  <c r="Q395" i="2"/>
  <c r="N395" i="2"/>
  <c r="L395" i="2"/>
  <c r="I395" i="2"/>
  <c r="H395" i="2"/>
  <c r="F395" i="2"/>
  <c r="DN394" i="2"/>
  <c r="DM394" i="2"/>
  <c r="AR394" i="2"/>
  <c r="AO394" i="2"/>
  <c r="AL394" i="2"/>
  <c r="AJ394" i="2"/>
  <c r="AI394" i="2"/>
  <c r="AH394" i="2"/>
  <c r="AG394" i="2"/>
  <c r="AE394" i="2"/>
  <c r="AD394" i="2"/>
  <c r="AC394" i="2"/>
  <c r="W394" i="2"/>
  <c r="Q394" i="2"/>
  <c r="N394" i="2"/>
  <c r="L394" i="2"/>
  <c r="I394" i="2"/>
  <c r="H394" i="2"/>
  <c r="F394" i="2"/>
  <c r="DN393" i="2"/>
  <c r="DM393" i="2"/>
  <c r="AR393" i="2"/>
  <c r="AO393" i="2"/>
  <c r="AL393" i="2"/>
  <c r="AJ393" i="2"/>
  <c r="AI393" i="2"/>
  <c r="AH393" i="2"/>
  <c r="AG393" i="2"/>
  <c r="AE393" i="2"/>
  <c r="AD393" i="2"/>
  <c r="AC393" i="2"/>
  <c r="W393" i="2"/>
  <c r="Q393" i="2"/>
  <c r="N393" i="2"/>
  <c r="L393" i="2"/>
  <c r="I393" i="2"/>
  <c r="H393" i="2"/>
  <c r="F393" i="2"/>
  <c r="DN392" i="2"/>
  <c r="DM392" i="2"/>
  <c r="AR392" i="2"/>
  <c r="AO392" i="2"/>
  <c r="AL392" i="2"/>
  <c r="AJ392" i="2"/>
  <c r="AI392" i="2"/>
  <c r="AH392" i="2"/>
  <c r="AG392" i="2"/>
  <c r="AE392" i="2"/>
  <c r="AD392" i="2"/>
  <c r="AC392" i="2"/>
  <c r="W392" i="2"/>
  <c r="Q392" i="2"/>
  <c r="N392" i="2"/>
  <c r="L392" i="2"/>
  <c r="I392" i="2"/>
  <c r="H392" i="2"/>
  <c r="F392" i="2"/>
  <c r="DN391" i="2"/>
  <c r="DM391" i="2"/>
  <c r="AR391" i="2"/>
  <c r="AO391" i="2"/>
  <c r="AL391" i="2"/>
  <c r="AJ391" i="2"/>
  <c r="AI391" i="2"/>
  <c r="AH391" i="2"/>
  <c r="AG391" i="2"/>
  <c r="AE391" i="2"/>
  <c r="AD391" i="2"/>
  <c r="AC391" i="2"/>
  <c r="W391" i="2"/>
  <c r="Q391" i="2"/>
  <c r="N391" i="2"/>
  <c r="L391" i="2"/>
  <c r="I391" i="2"/>
  <c r="H391" i="2"/>
  <c r="F391" i="2"/>
  <c r="DN390" i="2"/>
  <c r="DM390" i="2"/>
  <c r="AR390" i="2"/>
  <c r="AO390" i="2"/>
  <c r="AL390" i="2"/>
  <c r="AJ390" i="2"/>
  <c r="AI390" i="2"/>
  <c r="AH390" i="2"/>
  <c r="AG390" i="2"/>
  <c r="AE390" i="2"/>
  <c r="AD390" i="2"/>
  <c r="AC390" i="2"/>
  <c r="W390" i="2"/>
  <c r="Q390" i="2"/>
  <c r="N390" i="2"/>
  <c r="L390" i="2"/>
  <c r="I390" i="2"/>
  <c r="H390" i="2"/>
  <c r="F390" i="2"/>
  <c r="DN389" i="2"/>
  <c r="DM389" i="2"/>
  <c r="AR389" i="2"/>
  <c r="AO389" i="2"/>
  <c r="AL389" i="2"/>
  <c r="AJ389" i="2"/>
  <c r="AI389" i="2"/>
  <c r="AH389" i="2"/>
  <c r="AG389" i="2"/>
  <c r="AE389" i="2"/>
  <c r="AD389" i="2"/>
  <c r="AC389" i="2"/>
  <c r="W389" i="2"/>
  <c r="Q389" i="2"/>
  <c r="N389" i="2"/>
  <c r="L389" i="2"/>
  <c r="I389" i="2"/>
  <c r="H389" i="2"/>
  <c r="F389" i="2"/>
  <c r="DN388" i="2"/>
  <c r="DM388" i="2"/>
  <c r="AR388" i="2"/>
  <c r="AO388" i="2"/>
  <c r="AL388" i="2"/>
  <c r="AJ388" i="2"/>
  <c r="AI388" i="2"/>
  <c r="AH388" i="2"/>
  <c r="AG388" i="2"/>
  <c r="AE388" i="2"/>
  <c r="AD388" i="2"/>
  <c r="AC388" i="2"/>
  <c r="W388" i="2"/>
  <c r="Q388" i="2"/>
  <c r="N388" i="2"/>
  <c r="L388" i="2"/>
  <c r="I388" i="2"/>
  <c r="H388" i="2"/>
  <c r="F388" i="2"/>
  <c r="DN387" i="2"/>
  <c r="DM387" i="2"/>
  <c r="AR387" i="2"/>
  <c r="AO387" i="2"/>
  <c r="AL387" i="2"/>
  <c r="AJ387" i="2"/>
  <c r="AI387" i="2"/>
  <c r="AH387" i="2"/>
  <c r="AG387" i="2"/>
  <c r="AE387" i="2"/>
  <c r="AD387" i="2"/>
  <c r="AC387" i="2"/>
  <c r="W387" i="2"/>
  <c r="Q387" i="2"/>
  <c r="N387" i="2"/>
  <c r="L387" i="2"/>
  <c r="I387" i="2"/>
  <c r="H387" i="2"/>
  <c r="F387" i="2"/>
  <c r="DN386" i="2"/>
  <c r="DM386" i="2"/>
  <c r="AR386" i="2"/>
  <c r="AO386" i="2"/>
  <c r="AL386" i="2"/>
  <c r="AJ386" i="2"/>
  <c r="AI386" i="2"/>
  <c r="AH386" i="2"/>
  <c r="AG386" i="2"/>
  <c r="AE386" i="2"/>
  <c r="AD386" i="2"/>
  <c r="AC386" i="2"/>
  <c r="W386" i="2"/>
  <c r="Q386" i="2"/>
  <c r="N386" i="2"/>
  <c r="L386" i="2"/>
  <c r="I386" i="2"/>
  <c r="H386" i="2"/>
  <c r="F386" i="2"/>
  <c r="DN385" i="2"/>
  <c r="DM385" i="2"/>
  <c r="AR385" i="2"/>
  <c r="AO385" i="2"/>
  <c r="AL385" i="2"/>
  <c r="AJ385" i="2"/>
  <c r="AI385" i="2"/>
  <c r="AH385" i="2"/>
  <c r="AG385" i="2"/>
  <c r="AE385" i="2"/>
  <c r="AD385" i="2"/>
  <c r="AC385" i="2"/>
  <c r="W385" i="2"/>
  <c r="Q385" i="2"/>
  <c r="N385" i="2"/>
  <c r="L385" i="2"/>
  <c r="I385" i="2"/>
  <c r="H385" i="2"/>
  <c r="F385" i="2"/>
  <c r="DN384" i="2"/>
  <c r="DM384" i="2"/>
  <c r="AR384" i="2"/>
  <c r="AO384" i="2"/>
  <c r="AL384" i="2"/>
  <c r="AJ384" i="2"/>
  <c r="AI384" i="2"/>
  <c r="AH384" i="2"/>
  <c r="AG384" i="2"/>
  <c r="AE384" i="2"/>
  <c r="AD384" i="2"/>
  <c r="AC384" i="2"/>
  <c r="W384" i="2"/>
  <c r="Q384" i="2"/>
  <c r="N384" i="2"/>
  <c r="L384" i="2"/>
  <c r="I384" i="2"/>
  <c r="H384" i="2"/>
  <c r="F384" i="2"/>
  <c r="DN375" i="2"/>
  <c r="DM375" i="2"/>
  <c r="AR375" i="2"/>
  <c r="AO375" i="2"/>
  <c r="AL375" i="2"/>
  <c r="AI375" i="2"/>
  <c r="AI17" i="2" s="1"/>
  <c r="AH375" i="2"/>
  <c r="AH17" i="2" s="1"/>
  <c r="AG375" i="2"/>
  <c r="AG17" i="2" s="1"/>
  <c r="AE375" i="2"/>
  <c r="AD375" i="2"/>
  <c r="AC375" i="2"/>
  <c r="AB375" i="2"/>
  <c r="Y375" i="2"/>
  <c r="Y18" i="2" s="1"/>
  <c r="X375" i="2"/>
  <c r="W375" i="2"/>
  <c r="W17" i="2" s="1"/>
  <c r="Q375" i="2"/>
  <c r="N375" i="2"/>
  <c r="L375" i="2"/>
  <c r="I375" i="2"/>
  <c r="H375" i="2"/>
  <c r="F375" i="2"/>
  <c r="AZ210" i="2"/>
  <c r="AK210" i="2"/>
  <c r="BA210" i="2" s="1"/>
  <c r="AF210" i="2"/>
  <c r="Z210" i="2" s="1"/>
  <c r="M210" i="2"/>
  <c r="J210" i="2"/>
  <c r="AZ262" i="2"/>
  <c r="AK262" i="2"/>
  <c r="BA262" i="2" s="1"/>
  <c r="AF262" i="2"/>
  <c r="Z262" i="2" s="1"/>
  <c r="M262" i="2"/>
  <c r="J262" i="2"/>
  <c r="AZ261" i="2"/>
  <c r="AK261" i="2"/>
  <c r="BA261" i="2" s="1"/>
  <c r="AF261" i="2"/>
  <c r="Z261" i="2" s="1"/>
  <c r="M261" i="2"/>
  <c r="J261" i="2"/>
  <c r="AZ163" i="2"/>
  <c r="AK163" i="2"/>
  <c r="BA163" i="2" s="1"/>
  <c r="AF163" i="2"/>
  <c r="Z163" i="2" s="1"/>
  <c r="M163" i="2"/>
  <c r="J163" i="2"/>
  <c r="AZ337" i="2"/>
  <c r="AK337" i="2"/>
  <c r="BA337" i="2" s="1"/>
  <c r="AF337" i="2"/>
  <c r="Z337" i="2" s="1"/>
  <c r="M337" i="2"/>
  <c r="J337" i="2"/>
  <c r="AZ31" i="2"/>
  <c r="AK31" i="2"/>
  <c r="BA31" i="2" s="1"/>
  <c r="AF31" i="2"/>
  <c r="Z31" i="2" s="1"/>
  <c r="M31" i="2"/>
  <c r="J31" i="2"/>
  <c r="AZ336" i="2"/>
  <c r="AK336" i="2"/>
  <c r="BA336" i="2" s="1"/>
  <c r="AF336" i="2"/>
  <c r="Z336" i="2" s="1"/>
  <c r="M336" i="2"/>
  <c r="J336" i="2"/>
  <c r="AZ374" i="2"/>
  <c r="AK374" i="2"/>
  <c r="BA374" i="2" s="1"/>
  <c r="AF374" i="2"/>
  <c r="Z374" i="2" s="1"/>
  <c r="M374" i="2"/>
  <c r="J374" i="2"/>
  <c r="AZ335" i="2"/>
  <c r="AK335" i="2"/>
  <c r="BA335" i="2" s="1"/>
  <c r="AF335" i="2"/>
  <c r="Z335" i="2" s="1"/>
  <c r="M335" i="2"/>
  <c r="J335" i="2"/>
  <c r="AZ137" i="2"/>
  <c r="AK137" i="2"/>
  <c r="BA137" i="2" s="1"/>
  <c r="AF137" i="2"/>
  <c r="Z137" i="2" s="1"/>
  <c r="M137" i="2"/>
  <c r="J137" i="2"/>
  <c r="AZ136" i="2"/>
  <c r="AK136" i="2"/>
  <c r="BA136" i="2" s="1"/>
  <c r="AF136" i="2"/>
  <c r="Z136" i="2" s="1"/>
  <c r="M136" i="2"/>
  <c r="J136" i="2"/>
  <c r="AZ209" i="2"/>
  <c r="AK209" i="2"/>
  <c r="BA209" i="2" s="1"/>
  <c r="AF209" i="2"/>
  <c r="Z209" i="2" s="1"/>
  <c r="M209" i="2"/>
  <c r="J209" i="2"/>
  <c r="AZ135" i="2"/>
  <c r="AK135" i="2"/>
  <c r="BA135" i="2" s="1"/>
  <c r="AF135" i="2"/>
  <c r="Z135" i="2" s="1"/>
  <c r="M135" i="2"/>
  <c r="J135" i="2"/>
  <c r="AZ86" i="2"/>
  <c r="AK86" i="2"/>
  <c r="BA86" i="2" s="1"/>
  <c r="AF86" i="2"/>
  <c r="Z86" i="2" s="1"/>
  <c r="M86" i="2"/>
  <c r="J86" i="2"/>
  <c r="AZ162" i="2"/>
  <c r="AK162" i="2"/>
  <c r="BA162" i="2" s="1"/>
  <c r="AF162" i="2"/>
  <c r="Z162" i="2" s="1"/>
  <c r="M162" i="2"/>
  <c r="J162" i="2"/>
  <c r="AZ208" i="2"/>
  <c r="AK208" i="2"/>
  <c r="BA208" i="2" s="1"/>
  <c r="AF208" i="2"/>
  <c r="Z208" i="2" s="1"/>
  <c r="M208" i="2"/>
  <c r="J208" i="2"/>
  <c r="AZ207" i="2"/>
  <c r="AK207" i="2"/>
  <c r="BA207" i="2" s="1"/>
  <c r="AF207" i="2"/>
  <c r="Z207" i="2" s="1"/>
  <c r="M207" i="2"/>
  <c r="J207" i="2"/>
  <c r="AZ334" i="2"/>
  <c r="AK334" i="2"/>
  <c r="BA334" i="2" s="1"/>
  <c r="AF334" i="2"/>
  <c r="Z334" i="2" s="1"/>
  <c r="M334" i="2"/>
  <c r="J334" i="2"/>
  <c r="AZ85" i="2"/>
  <c r="AK85" i="2"/>
  <c r="BA85" i="2" s="1"/>
  <c r="AF85" i="2"/>
  <c r="Z85" i="2" s="1"/>
  <c r="M85" i="2"/>
  <c r="J85" i="2"/>
  <c r="AZ260" i="2"/>
  <c r="AK260" i="2"/>
  <c r="BA260" i="2" s="1"/>
  <c r="AF260" i="2"/>
  <c r="Z260" i="2" s="1"/>
  <c r="M260" i="2"/>
  <c r="J260" i="2"/>
  <c r="AZ259" i="2"/>
  <c r="AK259" i="2"/>
  <c r="BA259" i="2" s="1"/>
  <c r="AF259" i="2"/>
  <c r="Z259" i="2" s="1"/>
  <c r="M259" i="2"/>
  <c r="J259" i="2"/>
  <c r="AZ49" i="2"/>
  <c r="AK49" i="2"/>
  <c r="BA49" i="2" s="1"/>
  <c r="AF49" i="2"/>
  <c r="Z49" i="2" s="1"/>
  <c r="M49" i="2"/>
  <c r="J49" i="2"/>
  <c r="AZ368" i="2"/>
  <c r="AK368" i="2"/>
  <c r="BA368" i="2" s="1"/>
  <c r="AF368" i="2"/>
  <c r="Z368" i="2" s="1"/>
  <c r="M368" i="2"/>
  <c r="J368" i="2"/>
  <c r="AZ258" i="2"/>
  <c r="AK258" i="2"/>
  <c r="BA258" i="2" s="1"/>
  <c r="AF258" i="2"/>
  <c r="Z258" i="2" s="1"/>
  <c r="M258" i="2"/>
  <c r="J258" i="2"/>
  <c r="AZ134" i="2"/>
  <c r="AK134" i="2"/>
  <c r="BA134" i="2" s="1"/>
  <c r="AF134" i="2"/>
  <c r="Z134" i="2" s="1"/>
  <c r="M134" i="2"/>
  <c r="J134" i="2"/>
  <c r="AZ257" i="2"/>
  <c r="AK257" i="2"/>
  <c r="BA257" i="2" s="1"/>
  <c r="AF257" i="2"/>
  <c r="Z257" i="2" s="1"/>
  <c r="M257" i="2"/>
  <c r="J257" i="2"/>
  <c r="AZ256" i="2"/>
  <c r="AK256" i="2"/>
  <c r="BA256" i="2" s="1"/>
  <c r="AF256" i="2"/>
  <c r="Z256" i="2" s="1"/>
  <c r="M256" i="2"/>
  <c r="J256" i="2"/>
  <c r="AZ206" i="2"/>
  <c r="AK206" i="2"/>
  <c r="BA206" i="2" s="1"/>
  <c r="AF206" i="2"/>
  <c r="Z206" i="2" s="1"/>
  <c r="M206" i="2"/>
  <c r="J206" i="2"/>
  <c r="AZ61" i="2"/>
  <c r="AK61" i="2"/>
  <c r="BA61" i="2" s="1"/>
  <c r="AF61" i="2"/>
  <c r="Z61" i="2" s="1"/>
  <c r="M61" i="2"/>
  <c r="J61" i="2"/>
  <c r="AZ255" i="2"/>
  <c r="AK255" i="2"/>
  <c r="BA255" i="2" s="1"/>
  <c r="AF255" i="2"/>
  <c r="Z255" i="2" s="1"/>
  <c r="M255" i="2"/>
  <c r="J255" i="2"/>
  <c r="AZ367" i="2"/>
  <c r="AK367" i="2"/>
  <c r="BA367" i="2" s="1"/>
  <c r="AF367" i="2"/>
  <c r="Z367" i="2" s="1"/>
  <c r="M367" i="2"/>
  <c r="J367" i="2"/>
  <c r="AZ84" i="2"/>
  <c r="AK84" i="2"/>
  <c r="BA84" i="2" s="1"/>
  <c r="AF84" i="2"/>
  <c r="Z84" i="2" s="1"/>
  <c r="M84" i="2"/>
  <c r="J84" i="2"/>
  <c r="AZ366" i="2"/>
  <c r="AK366" i="2"/>
  <c r="BA366" i="2" s="1"/>
  <c r="AF366" i="2"/>
  <c r="Z366" i="2" s="1"/>
  <c r="M366" i="2"/>
  <c r="J366" i="2"/>
  <c r="AZ333" i="2"/>
  <c r="AK333" i="2"/>
  <c r="BA333" i="2" s="1"/>
  <c r="AF333" i="2"/>
  <c r="Z333" i="2" s="1"/>
  <c r="M333" i="2"/>
  <c r="J333" i="2"/>
  <c r="AZ332" i="2"/>
  <c r="AK332" i="2"/>
  <c r="BA332" i="2" s="1"/>
  <c r="AF332" i="2"/>
  <c r="Z332" i="2" s="1"/>
  <c r="M332" i="2"/>
  <c r="J332" i="2"/>
  <c r="AZ205" i="2"/>
  <c r="AK205" i="2"/>
  <c r="BA205" i="2" s="1"/>
  <c r="AF205" i="2"/>
  <c r="Z205" i="2" s="1"/>
  <c r="M205" i="2"/>
  <c r="J205" i="2"/>
  <c r="AZ204" i="2"/>
  <c r="AK204" i="2"/>
  <c r="BA204" i="2" s="1"/>
  <c r="AF204" i="2"/>
  <c r="Z204" i="2" s="1"/>
  <c r="M204" i="2"/>
  <c r="J204" i="2"/>
  <c r="AZ48" i="2"/>
  <c r="AK48" i="2"/>
  <c r="BA48" i="2" s="1"/>
  <c r="AF48" i="2"/>
  <c r="Z48" i="2" s="1"/>
  <c r="M48" i="2"/>
  <c r="J48" i="2"/>
  <c r="AZ365" i="2"/>
  <c r="AK365" i="2"/>
  <c r="BA365" i="2" s="1"/>
  <c r="AF365" i="2"/>
  <c r="Z365" i="2" s="1"/>
  <c r="M365" i="2"/>
  <c r="J365" i="2"/>
  <c r="AZ254" i="2"/>
  <c r="AK254" i="2"/>
  <c r="BA254" i="2" s="1"/>
  <c r="AF254" i="2"/>
  <c r="Z254" i="2" s="1"/>
  <c r="M254" i="2"/>
  <c r="J254" i="2"/>
  <c r="AZ253" i="2"/>
  <c r="AK253" i="2"/>
  <c r="BA253" i="2" s="1"/>
  <c r="AF253" i="2"/>
  <c r="Z253" i="2" s="1"/>
  <c r="M253" i="2"/>
  <c r="J253" i="2"/>
  <c r="AZ331" i="2"/>
  <c r="AK331" i="2"/>
  <c r="BA331" i="2" s="1"/>
  <c r="AF331" i="2"/>
  <c r="Z331" i="2" s="1"/>
  <c r="M331" i="2"/>
  <c r="J331" i="2"/>
  <c r="AZ83" i="2"/>
  <c r="AK83" i="2"/>
  <c r="BA83" i="2" s="1"/>
  <c r="AF83" i="2"/>
  <c r="Z83" i="2" s="1"/>
  <c r="M83" i="2"/>
  <c r="J83" i="2"/>
  <c r="AZ203" i="2"/>
  <c r="AK203" i="2"/>
  <c r="BA203" i="2" s="1"/>
  <c r="AF203" i="2"/>
  <c r="Z203" i="2" s="1"/>
  <c r="M203" i="2"/>
  <c r="J203" i="2"/>
  <c r="AZ252" i="2"/>
  <c r="AK252" i="2"/>
  <c r="BA252" i="2" s="1"/>
  <c r="AF252" i="2"/>
  <c r="Z252" i="2" s="1"/>
  <c r="M252" i="2"/>
  <c r="J252" i="2"/>
  <c r="AZ373" i="2"/>
  <c r="AK373" i="2"/>
  <c r="BA373" i="2" s="1"/>
  <c r="AF373" i="2"/>
  <c r="Z373" i="2" s="1"/>
  <c r="M373" i="2"/>
  <c r="J373" i="2"/>
  <c r="AZ330" i="2"/>
  <c r="AK330" i="2"/>
  <c r="BA330" i="2" s="1"/>
  <c r="AF330" i="2"/>
  <c r="Z330" i="2" s="1"/>
  <c r="M330" i="2"/>
  <c r="J330" i="2"/>
  <c r="AZ251" i="2"/>
  <c r="AK251" i="2"/>
  <c r="BA251" i="2" s="1"/>
  <c r="AF251" i="2"/>
  <c r="Z251" i="2" s="1"/>
  <c r="M251" i="2"/>
  <c r="J251" i="2"/>
  <c r="AZ250" i="2"/>
  <c r="AK250" i="2"/>
  <c r="BA250" i="2" s="1"/>
  <c r="AF250" i="2"/>
  <c r="Z250" i="2" s="1"/>
  <c r="M250" i="2"/>
  <c r="J250" i="2"/>
  <c r="AZ202" i="2"/>
  <c r="AK202" i="2"/>
  <c r="BA202" i="2" s="1"/>
  <c r="AF202" i="2"/>
  <c r="Z202" i="2" s="1"/>
  <c r="M202" i="2"/>
  <c r="J202" i="2"/>
  <c r="AZ82" i="2"/>
  <c r="AK82" i="2"/>
  <c r="BA82" i="2" s="1"/>
  <c r="AF82" i="2"/>
  <c r="Z82" i="2" s="1"/>
  <c r="M82" i="2"/>
  <c r="J82" i="2"/>
  <c r="AZ249" i="2"/>
  <c r="AK249" i="2"/>
  <c r="BA249" i="2" s="1"/>
  <c r="AF249" i="2"/>
  <c r="Z249" i="2" s="1"/>
  <c r="M249" i="2"/>
  <c r="J249" i="2"/>
  <c r="AZ201" i="2"/>
  <c r="AK201" i="2"/>
  <c r="BA201" i="2" s="1"/>
  <c r="AF201" i="2"/>
  <c r="Z201" i="2" s="1"/>
  <c r="M201" i="2"/>
  <c r="J201" i="2"/>
  <c r="AZ60" i="2"/>
  <c r="AK60" i="2"/>
  <c r="BA60" i="2" s="1"/>
  <c r="AF60" i="2"/>
  <c r="Z60" i="2" s="1"/>
  <c r="M60" i="2"/>
  <c r="J60" i="2"/>
  <c r="AZ248" i="2"/>
  <c r="AK248" i="2"/>
  <c r="BA248" i="2" s="1"/>
  <c r="AF248" i="2"/>
  <c r="Z248" i="2" s="1"/>
  <c r="M248" i="2"/>
  <c r="J248" i="2"/>
  <c r="AZ329" i="2"/>
  <c r="AK329" i="2"/>
  <c r="BA329" i="2" s="1"/>
  <c r="AF329" i="2"/>
  <c r="Z329" i="2" s="1"/>
  <c r="M329" i="2"/>
  <c r="J329" i="2"/>
  <c r="AZ161" i="2"/>
  <c r="AK161" i="2"/>
  <c r="BA161" i="2" s="1"/>
  <c r="AF161" i="2"/>
  <c r="Z161" i="2" s="1"/>
  <c r="M161" i="2"/>
  <c r="J161" i="2"/>
  <c r="AZ247" i="2"/>
  <c r="AK247" i="2"/>
  <c r="BA247" i="2" s="1"/>
  <c r="AF247" i="2"/>
  <c r="Z247" i="2" s="1"/>
  <c r="M247" i="2"/>
  <c r="J247" i="2"/>
  <c r="AZ160" i="2"/>
  <c r="AK160" i="2"/>
  <c r="BA160" i="2" s="1"/>
  <c r="AF160" i="2"/>
  <c r="Z160" i="2" s="1"/>
  <c r="M160" i="2"/>
  <c r="J160" i="2"/>
  <c r="AZ159" i="2"/>
  <c r="AK159" i="2"/>
  <c r="BA159" i="2" s="1"/>
  <c r="AF159" i="2"/>
  <c r="Z159" i="2" s="1"/>
  <c r="M159" i="2"/>
  <c r="J159" i="2"/>
  <c r="AZ158" i="2"/>
  <c r="AK158" i="2"/>
  <c r="BA158" i="2" s="1"/>
  <c r="AF158" i="2"/>
  <c r="Z158" i="2" s="1"/>
  <c r="M158" i="2"/>
  <c r="J158" i="2"/>
  <c r="AZ30" i="2"/>
  <c r="AK30" i="2"/>
  <c r="BA30" i="2" s="1"/>
  <c r="AF30" i="2"/>
  <c r="Z30" i="2" s="1"/>
  <c r="M30" i="2"/>
  <c r="J30" i="2"/>
  <c r="AZ246" i="2"/>
  <c r="AK246" i="2"/>
  <c r="BA246" i="2" s="1"/>
  <c r="AF246" i="2"/>
  <c r="Z246" i="2" s="1"/>
  <c r="M246" i="2"/>
  <c r="J246" i="2"/>
  <c r="AZ29" i="2"/>
  <c r="AK29" i="2"/>
  <c r="BA29" i="2" s="1"/>
  <c r="AF29" i="2"/>
  <c r="Z29" i="2" s="1"/>
  <c r="M29" i="2"/>
  <c r="J29" i="2"/>
  <c r="AZ81" i="2"/>
  <c r="AK81" i="2"/>
  <c r="BA81" i="2" s="1"/>
  <c r="AF81" i="2"/>
  <c r="Z81" i="2" s="1"/>
  <c r="M81" i="2"/>
  <c r="J81" i="2"/>
  <c r="AZ364" i="2"/>
  <c r="AK364" i="2"/>
  <c r="BA364" i="2" s="1"/>
  <c r="AF364" i="2"/>
  <c r="Z364" i="2" s="1"/>
  <c r="M364" i="2"/>
  <c r="J364" i="2"/>
  <c r="AZ133" i="2"/>
  <c r="AK133" i="2"/>
  <c r="BA133" i="2" s="1"/>
  <c r="AF133" i="2"/>
  <c r="Z133" i="2" s="1"/>
  <c r="M133" i="2"/>
  <c r="J133" i="2"/>
  <c r="AZ200" i="2"/>
  <c r="AK200" i="2"/>
  <c r="BA200" i="2" s="1"/>
  <c r="AF200" i="2"/>
  <c r="Z200" i="2" s="1"/>
  <c r="M200" i="2"/>
  <c r="J200" i="2"/>
  <c r="AZ132" i="2"/>
  <c r="AK132" i="2"/>
  <c r="BA132" i="2" s="1"/>
  <c r="AF132" i="2"/>
  <c r="Z132" i="2" s="1"/>
  <c r="M132" i="2"/>
  <c r="J132" i="2"/>
  <c r="AZ199" i="2"/>
  <c r="AK199" i="2"/>
  <c r="BA199" i="2" s="1"/>
  <c r="AF199" i="2"/>
  <c r="Z199" i="2" s="1"/>
  <c r="M199" i="2"/>
  <c r="J199" i="2"/>
  <c r="AZ245" i="2"/>
  <c r="AK245" i="2"/>
  <c r="BA245" i="2" s="1"/>
  <c r="AF245" i="2"/>
  <c r="Z245" i="2" s="1"/>
  <c r="M245" i="2"/>
  <c r="J245" i="2"/>
  <c r="AZ47" i="2"/>
  <c r="AK47" i="2"/>
  <c r="BA47" i="2" s="1"/>
  <c r="AF47" i="2"/>
  <c r="Z47" i="2" s="1"/>
  <c r="M47" i="2"/>
  <c r="J47" i="2"/>
  <c r="AZ157" i="2"/>
  <c r="AK157" i="2"/>
  <c r="BA157" i="2" s="1"/>
  <c r="AF157" i="2"/>
  <c r="Z157" i="2" s="1"/>
  <c r="M157" i="2"/>
  <c r="J157" i="2"/>
  <c r="AZ59" i="2"/>
  <c r="AK59" i="2"/>
  <c r="BA59" i="2" s="1"/>
  <c r="AF59" i="2"/>
  <c r="Z59" i="2" s="1"/>
  <c r="M59" i="2"/>
  <c r="J59" i="2"/>
  <c r="AZ328" i="2"/>
  <c r="AK328" i="2"/>
  <c r="BA328" i="2" s="1"/>
  <c r="AF328" i="2"/>
  <c r="Z328" i="2" s="1"/>
  <c r="M328" i="2"/>
  <c r="J328" i="2"/>
  <c r="AZ198" i="2"/>
  <c r="AK198" i="2"/>
  <c r="BA198" i="2" s="1"/>
  <c r="AF198" i="2"/>
  <c r="Z198" i="2" s="1"/>
  <c r="M198" i="2"/>
  <c r="J198" i="2"/>
  <c r="AZ327" i="2"/>
  <c r="AK327" i="2"/>
  <c r="BA327" i="2" s="1"/>
  <c r="AF327" i="2"/>
  <c r="Z327" i="2" s="1"/>
  <c r="M327" i="2"/>
  <c r="J327" i="2"/>
  <c r="AZ275" i="2"/>
  <c r="AK275" i="2"/>
  <c r="BA275" i="2" s="1"/>
  <c r="AF275" i="2"/>
  <c r="Z275" i="2" s="1"/>
  <c r="M275" i="2"/>
  <c r="J275" i="2"/>
  <c r="AZ244" i="2"/>
  <c r="AK244" i="2"/>
  <c r="BA244" i="2" s="1"/>
  <c r="AF244" i="2"/>
  <c r="Z244" i="2" s="1"/>
  <c r="M244" i="2"/>
  <c r="J244" i="2"/>
  <c r="AZ80" i="2"/>
  <c r="AK80" i="2"/>
  <c r="BA80" i="2" s="1"/>
  <c r="AF80" i="2"/>
  <c r="Z80" i="2" s="1"/>
  <c r="M80" i="2"/>
  <c r="J80" i="2"/>
  <c r="AZ243" i="2"/>
  <c r="AK243" i="2"/>
  <c r="BA243" i="2" s="1"/>
  <c r="AF243" i="2"/>
  <c r="Z243" i="2" s="1"/>
  <c r="M243" i="2"/>
  <c r="J243" i="2"/>
  <c r="AZ156" i="2"/>
  <c r="AK156" i="2"/>
  <c r="BA156" i="2" s="1"/>
  <c r="AF156" i="2"/>
  <c r="Z156" i="2" s="1"/>
  <c r="M156" i="2"/>
  <c r="J156" i="2"/>
  <c r="AZ46" i="2"/>
  <c r="AK46" i="2"/>
  <c r="BA46" i="2" s="1"/>
  <c r="AF46" i="2"/>
  <c r="Z46" i="2" s="1"/>
  <c r="M46" i="2"/>
  <c r="J46" i="2"/>
  <c r="AZ131" i="2"/>
  <c r="AK131" i="2"/>
  <c r="BA131" i="2" s="1"/>
  <c r="AF131" i="2"/>
  <c r="Z131" i="2" s="1"/>
  <c r="M131" i="2"/>
  <c r="J131" i="2"/>
  <c r="AZ45" i="2"/>
  <c r="AK45" i="2"/>
  <c r="BA45" i="2" s="1"/>
  <c r="AF45" i="2"/>
  <c r="Z45" i="2" s="1"/>
  <c r="M45" i="2"/>
  <c r="J45" i="2"/>
  <c r="AZ155" i="2"/>
  <c r="AK155" i="2"/>
  <c r="BA155" i="2" s="1"/>
  <c r="AF155" i="2"/>
  <c r="Z155" i="2" s="1"/>
  <c r="M155" i="2"/>
  <c r="J155" i="2"/>
  <c r="AZ363" i="2"/>
  <c r="AK363" i="2"/>
  <c r="BA363" i="2" s="1"/>
  <c r="AF363" i="2"/>
  <c r="Z363" i="2" s="1"/>
  <c r="M363" i="2"/>
  <c r="J363" i="2"/>
  <c r="AZ242" i="2"/>
  <c r="AK242" i="2"/>
  <c r="BA242" i="2" s="1"/>
  <c r="AF242" i="2"/>
  <c r="Z242" i="2" s="1"/>
  <c r="M242" i="2"/>
  <c r="J242" i="2"/>
  <c r="AZ154" i="2"/>
  <c r="AK154" i="2"/>
  <c r="BA154" i="2" s="1"/>
  <c r="AF154" i="2"/>
  <c r="Z154" i="2" s="1"/>
  <c r="M154" i="2"/>
  <c r="J154" i="2"/>
  <c r="AZ241" i="2"/>
  <c r="AK241" i="2"/>
  <c r="BA241" i="2" s="1"/>
  <c r="AF241" i="2"/>
  <c r="Z241" i="2" s="1"/>
  <c r="M241" i="2"/>
  <c r="J241" i="2"/>
  <c r="AZ274" i="2"/>
  <c r="AK274" i="2"/>
  <c r="BA274" i="2" s="1"/>
  <c r="AF274" i="2"/>
  <c r="Z274" i="2" s="1"/>
  <c r="M274" i="2"/>
  <c r="J274" i="2"/>
  <c r="AZ326" i="2"/>
  <c r="AK326" i="2"/>
  <c r="BA326" i="2" s="1"/>
  <c r="AF326" i="2"/>
  <c r="Z326" i="2" s="1"/>
  <c r="M326" i="2"/>
  <c r="J326" i="2"/>
  <c r="AZ28" i="2"/>
  <c r="AK28" i="2"/>
  <c r="BA28" i="2" s="1"/>
  <c r="AF28" i="2"/>
  <c r="Z28" i="2" s="1"/>
  <c r="M28" i="2"/>
  <c r="J28" i="2"/>
  <c r="AZ197" i="2"/>
  <c r="AK197" i="2"/>
  <c r="BA197" i="2" s="1"/>
  <c r="AF197" i="2"/>
  <c r="Z197" i="2" s="1"/>
  <c r="M197" i="2"/>
  <c r="J197" i="2"/>
  <c r="AZ130" i="2"/>
  <c r="AK130" i="2"/>
  <c r="BA130" i="2" s="1"/>
  <c r="AF130" i="2"/>
  <c r="Z130" i="2" s="1"/>
  <c r="M130" i="2"/>
  <c r="J130" i="2"/>
  <c r="AZ129" i="2"/>
  <c r="AK129" i="2"/>
  <c r="BA129" i="2" s="1"/>
  <c r="AF129" i="2"/>
  <c r="Z129" i="2" s="1"/>
  <c r="M129" i="2"/>
  <c r="J129" i="2"/>
  <c r="AZ128" i="2"/>
  <c r="AK128" i="2"/>
  <c r="BA128" i="2" s="1"/>
  <c r="AF128" i="2"/>
  <c r="Z128" i="2" s="1"/>
  <c r="M128" i="2"/>
  <c r="J128" i="2"/>
  <c r="AZ372" i="2"/>
  <c r="AK372" i="2"/>
  <c r="BA372" i="2" s="1"/>
  <c r="AF372" i="2"/>
  <c r="Z372" i="2" s="1"/>
  <c r="M372" i="2"/>
  <c r="J372" i="2"/>
  <c r="AZ196" i="2"/>
  <c r="AK196" i="2"/>
  <c r="BA196" i="2" s="1"/>
  <c r="AF196" i="2"/>
  <c r="Z196" i="2" s="1"/>
  <c r="M196" i="2"/>
  <c r="J196" i="2"/>
  <c r="AZ127" i="2"/>
  <c r="AK127" i="2"/>
  <c r="BA127" i="2" s="1"/>
  <c r="AF127" i="2"/>
  <c r="Z127" i="2" s="1"/>
  <c r="M127" i="2"/>
  <c r="J127" i="2"/>
  <c r="AZ240" i="2"/>
  <c r="AK240" i="2"/>
  <c r="BA240" i="2" s="1"/>
  <c r="AF240" i="2"/>
  <c r="Z240" i="2" s="1"/>
  <c r="M240" i="2"/>
  <c r="J240" i="2"/>
  <c r="AZ153" i="2"/>
  <c r="AK153" i="2"/>
  <c r="BA153" i="2" s="1"/>
  <c r="AF153" i="2"/>
  <c r="Z153" i="2" s="1"/>
  <c r="M153" i="2"/>
  <c r="J153" i="2"/>
  <c r="AZ44" i="2"/>
  <c r="AK44" i="2"/>
  <c r="BA44" i="2" s="1"/>
  <c r="AF44" i="2"/>
  <c r="Z44" i="2" s="1"/>
  <c r="M44" i="2"/>
  <c r="J44" i="2"/>
  <c r="AZ362" i="2"/>
  <c r="AK362" i="2"/>
  <c r="BA362" i="2" s="1"/>
  <c r="AF362" i="2"/>
  <c r="Z362" i="2" s="1"/>
  <c r="M362" i="2"/>
  <c r="J362" i="2"/>
  <c r="AZ325" i="2"/>
  <c r="AK325" i="2"/>
  <c r="BA325" i="2" s="1"/>
  <c r="AF325" i="2"/>
  <c r="Z325" i="2" s="1"/>
  <c r="M325" i="2"/>
  <c r="J325" i="2"/>
  <c r="AZ43" i="2"/>
  <c r="AK43" i="2"/>
  <c r="BA43" i="2" s="1"/>
  <c r="AF43" i="2"/>
  <c r="Z43" i="2" s="1"/>
  <c r="M43" i="2"/>
  <c r="J43" i="2"/>
  <c r="AZ195" i="2"/>
  <c r="AK195" i="2"/>
  <c r="BA195" i="2" s="1"/>
  <c r="AF195" i="2"/>
  <c r="Z195" i="2" s="1"/>
  <c r="M195" i="2"/>
  <c r="J195" i="2"/>
  <c r="AZ239" i="2"/>
  <c r="AK239" i="2"/>
  <c r="BA239" i="2" s="1"/>
  <c r="AF239" i="2"/>
  <c r="Z239" i="2" s="1"/>
  <c r="M239" i="2"/>
  <c r="J239" i="2"/>
  <c r="AZ273" i="2"/>
  <c r="AK273" i="2"/>
  <c r="BA273" i="2" s="1"/>
  <c r="AF273" i="2"/>
  <c r="Z273" i="2" s="1"/>
  <c r="M273" i="2"/>
  <c r="J273" i="2"/>
  <c r="AZ324" i="2"/>
  <c r="AK324" i="2"/>
  <c r="BA324" i="2" s="1"/>
  <c r="AF324" i="2"/>
  <c r="Z324" i="2" s="1"/>
  <c r="M324" i="2"/>
  <c r="J324" i="2"/>
  <c r="AZ152" i="2"/>
  <c r="AK152" i="2"/>
  <c r="BA152" i="2" s="1"/>
  <c r="AF152" i="2"/>
  <c r="Z152" i="2" s="1"/>
  <c r="M152" i="2"/>
  <c r="J152" i="2"/>
  <c r="AZ79" i="2"/>
  <c r="AK79" i="2"/>
  <c r="BA79" i="2" s="1"/>
  <c r="AF79" i="2"/>
  <c r="Z79" i="2" s="1"/>
  <c r="M79" i="2"/>
  <c r="J79" i="2"/>
  <c r="AZ126" i="2"/>
  <c r="AK126" i="2"/>
  <c r="BA126" i="2" s="1"/>
  <c r="AF126" i="2"/>
  <c r="Z126" i="2" s="1"/>
  <c r="M126" i="2"/>
  <c r="J126" i="2"/>
  <c r="AZ238" i="2"/>
  <c r="AK238" i="2"/>
  <c r="BA238" i="2" s="1"/>
  <c r="AF238" i="2"/>
  <c r="Z238" i="2" s="1"/>
  <c r="M238" i="2"/>
  <c r="J238" i="2"/>
  <c r="AZ323" i="2"/>
  <c r="AK323" i="2"/>
  <c r="BA323" i="2" s="1"/>
  <c r="AF323" i="2"/>
  <c r="Z323" i="2" s="1"/>
  <c r="M323" i="2"/>
  <c r="J323" i="2"/>
  <c r="AZ125" i="2"/>
  <c r="AK125" i="2"/>
  <c r="BA125" i="2" s="1"/>
  <c r="AF125" i="2"/>
  <c r="Z125" i="2" s="1"/>
  <c r="M125" i="2"/>
  <c r="J125" i="2"/>
  <c r="AZ124" i="2"/>
  <c r="AK124" i="2"/>
  <c r="BA124" i="2" s="1"/>
  <c r="AF124" i="2"/>
  <c r="Z124" i="2" s="1"/>
  <c r="M124" i="2"/>
  <c r="J124" i="2"/>
  <c r="AZ361" i="2"/>
  <c r="AK361" i="2"/>
  <c r="BA361" i="2" s="1"/>
  <c r="AF361" i="2"/>
  <c r="Z361" i="2" s="1"/>
  <c r="M361" i="2"/>
  <c r="J361" i="2"/>
  <c r="AZ360" i="2"/>
  <c r="AK360" i="2"/>
  <c r="BA360" i="2" s="1"/>
  <c r="AF360" i="2"/>
  <c r="Z360" i="2" s="1"/>
  <c r="M360" i="2"/>
  <c r="J360" i="2"/>
  <c r="AZ123" i="2"/>
  <c r="AK123" i="2"/>
  <c r="BA123" i="2" s="1"/>
  <c r="AF123" i="2"/>
  <c r="Z123" i="2" s="1"/>
  <c r="M123" i="2"/>
  <c r="J123" i="2"/>
  <c r="AZ237" i="2"/>
  <c r="AK237" i="2"/>
  <c r="BA237" i="2" s="1"/>
  <c r="AF237" i="2"/>
  <c r="Z237" i="2" s="1"/>
  <c r="M237" i="2"/>
  <c r="J237" i="2"/>
  <c r="AZ151" i="2"/>
  <c r="AK151" i="2"/>
  <c r="BA151" i="2" s="1"/>
  <c r="AF151" i="2"/>
  <c r="Z151" i="2" s="1"/>
  <c r="M151" i="2"/>
  <c r="J151" i="2"/>
  <c r="AZ236" i="2"/>
  <c r="AK236" i="2"/>
  <c r="BA236" i="2" s="1"/>
  <c r="AF236" i="2"/>
  <c r="Z236" i="2" s="1"/>
  <c r="M236" i="2"/>
  <c r="J236" i="2"/>
  <c r="AZ359" i="2"/>
  <c r="AK359" i="2"/>
  <c r="BA359" i="2" s="1"/>
  <c r="AF359" i="2"/>
  <c r="Z359" i="2" s="1"/>
  <c r="M359" i="2"/>
  <c r="J359" i="2"/>
  <c r="AZ122" i="2"/>
  <c r="AK122" i="2"/>
  <c r="BA122" i="2" s="1"/>
  <c r="AF122" i="2"/>
  <c r="Z122" i="2" s="1"/>
  <c r="M122" i="2"/>
  <c r="J122" i="2"/>
  <c r="AZ322" i="2"/>
  <c r="AK322" i="2"/>
  <c r="BA322" i="2" s="1"/>
  <c r="AF322" i="2"/>
  <c r="Z322" i="2" s="1"/>
  <c r="M322" i="2"/>
  <c r="J322" i="2"/>
  <c r="AZ194" i="2"/>
  <c r="AK194" i="2"/>
  <c r="BA194" i="2" s="1"/>
  <c r="AF194" i="2"/>
  <c r="Z194" i="2" s="1"/>
  <c r="M194" i="2"/>
  <c r="J194" i="2"/>
  <c r="AZ193" i="2"/>
  <c r="AK193" i="2"/>
  <c r="BA193" i="2" s="1"/>
  <c r="AF193" i="2"/>
  <c r="Z193" i="2" s="1"/>
  <c r="M193" i="2"/>
  <c r="J193" i="2"/>
  <c r="AZ121" i="2"/>
  <c r="AK121" i="2"/>
  <c r="BA121" i="2" s="1"/>
  <c r="AF121" i="2"/>
  <c r="Z121" i="2" s="1"/>
  <c r="M121" i="2"/>
  <c r="J121" i="2"/>
  <c r="AZ371" i="2"/>
  <c r="AK371" i="2"/>
  <c r="BA371" i="2" s="1"/>
  <c r="AF371" i="2"/>
  <c r="Z371" i="2" s="1"/>
  <c r="M371" i="2"/>
  <c r="J371" i="2"/>
  <c r="AZ235" i="2"/>
  <c r="AK235" i="2"/>
  <c r="BA235" i="2" s="1"/>
  <c r="AF235" i="2"/>
  <c r="Z235" i="2" s="1"/>
  <c r="M235" i="2"/>
  <c r="J235" i="2"/>
  <c r="AZ321" i="2"/>
  <c r="AK321" i="2"/>
  <c r="BA321" i="2" s="1"/>
  <c r="AF321" i="2"/>
  <c r="Z321" i="2" s="1"/>
  <c r="M321" i="2"/>
  <c r="J321" i="2"/>
  <c r="AZ120" i="2"/>
  <c r="AK120" i="2"/>
  <c r="BA120" i="2" s="1"/>
  <c r="AF120" i="2"/>
  <c r="Z120" i="2" s="1"/>
  <c r="M120" i="2"/>
  <c r="J120" i="2"/>
  <c r="AZ192" i="2"/>
  <c r="AK192" i="2"/>
  <c r="BA192" i="2" s="1"/>
  <c r="AF192" i="2"/>
  <c r="Z192" i="2" s="1"/>
  <c r="M192" i="2"/>
  <c r="J192" i="2"/>
  <c r="AZ119" i="2"/>
  <c r="AK119" i="2"/>
  <c r="BA119" i="2" s="1"/>
  <c r="AF119" i="2"/>
  <c r="Z119" i="2" s="1"/>
  <c r="M119" i="2"/>
  <c r="J119" i="2"/>
  <c r="AZ78" i="2"/>
  <c r="AK78" i="2"/>
  <c r="BA78" i="2" s="1"/>
  <c r="AF78" i="2"/>
  <c r="Z78" i="2" s="1"/>
  <c r="M78" i="2"/>
  <c r="J78" i="2"/>
  <c r="AZ27" i="2"/>
  <c r="AK27" i="2"/>
  <c r="BA27" i="2" s="1"/>
  <c r="AF27" i="2"/>
  <c r="Z27" i="2" s="1"/>
  <c r="M27" i="2"/>
  <c r="J27" i="2"/>
  <c r="AZ272" i="2"/>
  <c r="AK272" i="2"/>
  <c r="BA272" i="2" s="1"/>
  <c r="AF272" i="2"/>
  <c r="Z272" i="2" s="1"/>
  <c r="M272" i="2"/>
  <c r="J272" i="2"/>
  <c r="AZ358" i="2"/>
  <c r="AK358" i="2"/>
  <c r="BA358" i="2" s="1"/>
  <c r="AF358" i="2"/>
  <c r="Z358" i="2" s="1"/>
  <c r="M358" i="2"/>
  <c r="J358" i="2"/>
  <c r="AZ77" i="2"/>
  <c r="AK77" i="2"/>
  <c r="BA77" i="2" s="1"/>
  <c r="AF77" i="2"/>
  <c r="Z77" i="2" s="1"/>
  <c r="M77" i="2"/>
  <c r="J77" i="2"/>
  <c r="AZ234" i="2"/>
  <c r="AK234" i="2"/>
  <c r="BA234" i="2" s="1"/>
  <c r="AF234" i="2"/>
  <c r="Z234" i="2" s="1"/>
  <c r="M234" i="2"/>
  <c r="J234" i="2"/>
  <c r="AZ320" i="2"/>
  <c r="AK320" i="2"/>
  <c r="BA320" i="2" s="1"/>
  <c r="AF320" i="2"/>
  <c r="Z320" i="2" s="1"/>
  <c r="M320" i="2"/>
  <c r="J320" i="2"/>
  <c r="AZ233" i="2"/>
  <c r="AK233" i="2"/>
  <c r="BA233" i="2" s="1"/>
  <c r="AF233" i="2"/>
  <c r="Z233" i="2" s="1"/>
  <c r="M233" i="2"/>
  <c r="J233" i="2"/>
  <c r="AZ118" i="2"/>
  <c r="AK118" i="2"/>
  <c r="BA118" i="2" s="1"/>
  <c r="AF118" i="2"/>
  <c r="Z118" i="2" s="1"/>
  <c r="M118" i="2"/>
  <c r="J118" i="2"/>
  <c r="AZ191" i="2"/>
  <c r="AK191" i="2"/>
  <c r="BA191" i="2" s="1"/>
  <c r="AF191" i="2"/>
  <c r="Z191" i="2" s="1"/>
  <c r="M191" i="2"/>
  <c r="J191" i="2"/>
  <c r="AZ117" i="2"/>
  <c r="AK117" i="2"/>
  <c r="BA117" i="2" s="1"/>
  <c r="AF117" i="2"/>
  <c r="Z117" i="2" s="1"/>
  <c r="M117" i="2"/>
  <c r="J117" i="2"/>
  <c r="AZ76" i="2"/>
  <c r="AK76" i="2"/>
  <c r="BA76" i="2" s="1"/>
  <c r="AF76" i="2"/>
  <c r="Z76" i="2" s="1"/>
  <c r="M76" i="2"/>
  <c r="J76" i="2"/>
  <c r="AZ190" i="2"/>
  <c r="AK190" i="2"/>
  <c r="BA190" i="2" s="1"/>
  <c r="AF190" i="2"/>
  <c r="Z190" i="2" s="1"/>
  <c r="M190" i="2"/>
  <c r="J190" i="2"/>
  <c r="AZ357" i="2"/>
  <c r="AK357" i="2"/>
  <c r="BA357" i="2" s="1"/>
  <c r="AF357" i="2"/>
  <c r="Z357" i="2" s="1"/>
  <c r="M357" i="2"/>
  <c r="J357" i="2"/>
  <c r="AZ356" i="2"/>
  <c r="AK356" i="2"/>
  <c r="BA356" i="2" s="1"/>
  <c r="AF356" i="2"/>
  <c r="Z356" i="2" s="1"/>
  <c r="M356" i="2"/>
  <c r="J356" i="2"/>
  <c r="AZ58" i="2"/>
  <c r="AK58" i="2"/>
  <c r="BA58" i="2" s="1"/>
  <c r="AF58" i="2"/>
  <c r="Z58" i="2" s="1"/>
  <c r="M58" i="2"/>
  <c r="J58" i="2"/>
  <c r="AZ75" i="2"/>
  <c r="AK75" i="2"/>
  <c r="BA75" i="2" s="1"/>
  <c r="AF75" i="2"/>
  <c r="Z75" i="2" s="1"/>
  <c r="M75" i="2"/>
  <c r="J75" i="2"/>
  <c r="AZ116" i="2"/>
  <c r="AK116" i="2"/>
  <c r="BA116" i="2" s="1"/>
  <c r="AF116" i="2"/>
  <c r="Z116" i="2" s="1"/>
  <c r="M116" i="2"/>
  <c r="J116" i="2"/>
  <c r="AZ232" i="2"/>
  <c r="AK232" i="2"/>
  <c r="BA232" i="2" s="1"/>
  <c r="AF232" i="2"/>
  <c r="Z232" i="2" s="1"/>
  <c r="M232" i="2"/>
  <c r="J232" i="2"/>
  <c r="AZ150" i="2"/>
  <c r="AK150" i="2"/>
  <c r="BA150" i="2" s="1"/>
  <c r="AF150" i="2"/>
  <c r="Z150" i="2" s="1"/>
  <c r="M150" i="2"/>
  <c r="J150" i="2"/>
  <c r="AZ74" i="2"/>
  <c r="AK74" i="2"/>
  <c r="BA74" i="2" s="1"/>
  <c r="AF74" i="2"/>
  <c r="Z74" i="2" s="1"/>
  <c r="M74" i="2"/>
  <c r="J74" i="2"/>
  <c r="AZ271" i="2"/>
  <c r="AK271" i="2"/>
  <c r="BA271" i="2" s="1"/>
  <c r="AF271" i="2"/>
  <c r="Z271" i="2" s="1"/>
  <c r="M271" i="2"/>
  <c r="J271" i="2"/>
  <c r="AZ57" i="2"/>
  <c r="AK57" i="2"/>
  <c r="BA57" i="2" s="1"/>
  <c r="AF57" i="2"/>
  <c r="Z57" i="2" s="1"/>
  <c r="M57" i="2"/>
  <c r="J57" i="2"/>
  <c r="AZ115" i="2"/>
  <c r="AK115" i="2"/>
  <c r="BA115" i="2" s="1"/>
  <c r="AF115" i="2"/>
  <c r="Z115" i="2" s="1"/>
  <c r="M115" i="2"/>
  <c r="J115" i="2"/>
  <c r="AZ56" i="2"/>
  <c r="AK56" i="2"/>
  <c r="BA56" i="2" s="1"/>
  <c r="AF56" i="2"/>
  <c r="Z56" i="2" s="1"/>
  <c r="M56" i="2"/>
  <c r="J56" i="2"/>
  <c r="AZ55" i="2"/>
  <c r="AK55" i="2"/>
  <c r="BA55" i="2" s="1"/>
  <c r="AF55" i="2"/>
  <c r="Z55" i="2" s="1"/>
  <c r="M55" i="2"/>
  <c r="J55" i="2"/>
  <c r="AZ114" i="2"/>
  <c r="AK114" i="2"/>
  <c r="BA114" i="2" s="1"/>
  <c r="AF114" i="2"/>
  <c r="Z114" i="2" s="1"/>
  <c r="M114" i="2"/>
  <c r="J114" i="2"/>
  <c r="AZ231" i="2"/>
  <c r="AK231" i="2"/>
  <c r="BA231" i="2" s="1"/>
  <c r="AF231" i="2"/>
  <c r="Z231" i="2" s="1"/>
  <c r="M231" i="2"/>
  <c r="J231" i="2"/>
  <c r="AZ319" i="2"/>
  <c r="AK319" i="2"/>
  <c r="BA319" i="2" s="1"/>
  <c r="AF319" i="2"/>
  <c r="Z319" i="2" s="1"/>
  <c r="M319" i="2"/>
  <c r="J319" i="2"/>
  <c r="AZ230" i="2"/>
  <c r="AK230" i="2"/>
  <c r="BA230" i="2" s="1"/>
  <c r="AF230" i="2"/>
  <c r="Z230" i="2" s="1"/>
  <c r="M230" i="2"/>
  <c r="J230" i="2"/>
  <c r="AZ73" i="2"/>
  <c r="AK73" i="2"/>
  <c r="BA73" i="2" s="1"/>
  <c r="AF73" i="2"/>
  <c r="Z73" i="2" s="1"/>
  <c r="M73" i="2"/>
  <c r="J73" i="2"/>
  <c r="AZ26" i="2"/>
  <c r="AK26" i="2"/>
  <c r="BA26" i="2" s="1"/>
  <c r="AF26" i="2"/>
  <c r="Z26" i="2" s="1"/>
  <c r="M26" i="2"/>
  <c r="J26" i="2"/>
  <c r="AZ42" i="2"/>
  <c r="AK42" i="2"/>
  <c r="BA42" i="2" s="1"/>
  <c r="AF42" i="2"/>
  <c r="Z42" i="2" s="1"/>
  <c r="M42" i="2"/>
  <c r="J42" i="2"/>
  <c r="AZ189" i="2"/>
  <c r="AK189" i="2"/>
  <c r="BA189" i="2" s="1"/>
  <c r="AF189" i="2"/>
  <c r="Z189" i="2" s="1"/>
  <c r="M189" i="2"/>
  <c r="J189" i="2"/>
  <c r="AZ355" i="2"/>
  <c r="AK355" i="2"/>
  <c r="BA355" i="2" s="1"/>
  <c r="AF355" i="2"/>
  <c r="Z355" i="2" s="1"/>
  <c r="M355" i="2"/>
  <c r="J355" i="2"/>
  <c r="AZ113" i="2"/>
  <c r="AK113" i="2"/>
  <c r="BA113" i="2" s="1"/>
  <c r="AF113" i="2"/>
  <c r="Z113" i="2" s="1"/>
  <c r="M113" i="2"/>
  <c r="J113" i="2"/>
  <c r="AZ54" i="2"/>
  <c r="AK54" i="2"/>
  <c r="BA54" i="2" s="1"/>
  <c r="AF54" i="2"/>
  <c r="Z54" i="2" s="1"/>
  <c r="M54" i="2"/>
  <c r="J54" i="2"/>
  <c r="AZ229" i="2"/>
  <c r="AK229" i="2"/>
  <c r="BA229" i="2" s="1"/>
  <c r="AF229" i="2"/>
  <c r="Z229" i="2" s="1"/>
  <c r="M229" i="2"/>
  <c r="J229" i="2"/>
  <c r="AZ318" i="2"/>
  <c r="AK318" i="2"/>
  <c r="BA318" i="2" s="1"/>
  <c r="AF318" i="2"/>
  <c r="Z318" i="2" s="1"/>
  <c r="M318" i="2"/>
  <c r="J318" i="2"/>
  <c r="AZ317" i="2"/>
  <c r="AK317" i="2"/>
  <c r="BA317" i="2" s="1"/>
  <c r="AF317" i="2"/>
  <c r="Z317" i="2" s="1"/>
  <c r="M317" i="2"/>
  <c r="J317" i="2"/>
  <c r="AZ316" i="2"/>
  <c r="AK316" i="2"/>
  <c r="BA316" i="2" s="1"/>
  <c r="AF316" i="2"/>
  <c r="Z316" i="2" s="1"/>
  <c r="M316" i="2"/>
  <c r="J316" i="2"/>
  <c r="AZ315" i="2"/>
  <c r="AK315" i="2"/>
  <c r="BA315" i="2" s="1"/>
  <c r="AF315" i="2"/>
  <c r="Z315" i="2" s="1"/>
  <c r="M315" i="2"/>
  <c r="J315" i="2"/>
  <c r="AZ314" i="2"/>
  <c r="AK314" i="2"/>
  <c r="BA314" i="2" s="1"/>
  <c r="AF314" i="2"/>
  <c r="Z314" i="2" s="1"/>
  <c r="M314" i="2"/>
  <c r="J314" i="2"/>
  <c r="AZ149" i="2"/>
  <c r="AK149" i="2"/>
  <c r="BA149" i="2" s="1"/>
  <c r="AF149" i="2"/>
  <c r="Z149" i="2" s="1"/>
  <c r="M149" i="2"/>
  <c r="J149" i="2"/>
  <c r="AZ188" i="2"/>
  <c r="AK188" i="2"/>
  <c r="BA188" i="2" s="1"/>
  <c r="AF188" i="2"/>
  <c r="Z188" i="2" s="1"/>
  <c r="M188" i="2"/>
  <c r="J188" i="2"/>
  <c r="AZ313" i="2"/>
  <c r="AK313" i="2"/>
  <c r="BA313" i="2" s="1"/>
  <c r="AF313" i="2"/>
  <c r="Z313" i="2" s="1"/>
  <c r="M313" i="2"/>
  <c r="J313" i="2"/>
  <c r="AZ41" i="2"/>
  <c r="AK41" i="2"/>
  <c r="BA41" i="2" s="1"/>
  <c r="AF41" i="2"/>
  <c r="Z41" i="2" s="1"/>
  <c r="M41" i="2"/>
  <c r="J41" i="2"/>
  <c r="AZ112" i="2"/>
  <c r="AK112" i="2"/>
  <c r="BA112" i="2" s="1"/>
  <c r="AF112" i="2"/>
  <c r="Z112" i="2" s="1"/>
  <c r="M112" i="2"/>
  <c r="J112" i="2"/>
  <c r="AZ187" i="2"/>
  <c r="AK187" i="2"/>
  <c r="BA187" i="2" s="1"/>
  <c r="AF187" i="2"/>
  <c r="Z187" i="2" s="1"/>
  <c r="M187" i="2"/>
  <c r="J187" i="2"/>
  <c r="AZ228" i="2"/>
  <c r="AK228" i="2"/>
  <c r="BA228" i="2" s="1"/>
  <c r="AF228" i="2"/>
  <c r="Z228" i="2" s="1"/>
  <c r="M228" i="2"/>
  <c r="J228" i="2"/>
  <c r="AZ186" i="2"/>
  <c r="AK186" i="2"/>
  <c r="BA186" i="2" s="1"/>
  <c r="AF186" i="2"/>
  <c r="Z186" i="2" s="1"/>
  <c r="M186" i="2"/>
  <c r="J186" i="2"/>
  <c r="AZ312" i="2"/>
  <c r="AK312" i="2"/>
  <c r="BA312" i="2" s="1"/>
  <c r="AF312" i="2"/>
  <c r="Z312" i="2" s="1"/>
  <c r="M312" i="2"/>
  <c r="J312" i="2"/>
  <c r="AZ311" i="2"/>
  <c r="AK311" i="2"/>
  <c r="BA311" i="2" s="1"/>
  <c r="AF311" i="2"/>
  <c r="Z311" i="2" s="1"/>
  <c r="M311" i="2"/>
  <c r="J311" i="2"/>
  <c r="AZ111" i="2"/>
  <c r="AK111" i="2"/>
  <c r="BA111" i="2" s="1"/>
  <c r="AF111" i="2"/>
  <c r="Z111" i="2" s="1"/>
  <c r="M111" i="2"/>
  <c r="J111" i="2"/>
  <c r="AZ227" i="2"/>
  <c r="AK227" i="2"/>
  <c r="BA227" i="2" s="1"/>
  <c r="AF227" i="2"/>
  <c r="Z227" i="2" s="1"/>
  <c r="M227" i="2"/>
  <c r="J227" i="2"/>
  <c r="AZ110" i="2"/>
  <c r="AK110" i="2"/>
  <c r="BA110" i="2" s="1"/>
  <c r="AF110" i="2"/>
  <c r="Z110" i="2" s="1"/>
  <c r="M110" i="2"/>
  <c r="J110" i="2"/>
  <c r="AZ72" i="2"/>
  <c r="AK72" i="2"/>
  <c r="BA72" i="2" s="1"/>
  <c r="AF72" i="2"/>
  <c r="Z72" i="2" s="1"/>
  <c r="M72" i="2"/>
  <c r="J72" i="2"/>
  <c r="AZ109" i="2"/>
  <c r="AK109" i="2"/>
  <c r="BA109" i="2" s="1"/>
  <c r="AF109" i="2"/>
  <c r="Z109" i="2" s="1"/>
  <c r="M109" i="2"/>
  <c r="J109" i="2"/>
  <c r="AZ226" i="2"/>
  <c r="AK226" i="2"/>
  <c r="BA226" i="2" s="1"/>
  <c r="AF226" i="2"/>
  <c r="Z226" i="2" s="1"/>
  <c r="M226" i="2"/>
  <c r="J226" i="2"/>
  <c r="AZ354" i="2"/>
  <c r="AK354" i="2"/>
  <c r="BA354" i="2" s="1"/>
  <c r="AF354" i="2"/>
  <c r="Z354" i="2" s="1"/>
  <c r="M354" i="2"/>
  <c r="J354" i="2"/>
  <c r="AZ185" i="2"/>
  <c r="AK185" i="2"/>
  <c r="BA185" i="2" s="1"/>
  <c r="AF185" i="2"/>
  <c r="Z185" i="2" s="1"/>
  <c r="M185" i="2"/>
  <c r="J185" i="2"/>
  <c r="AZ40" i="2"/>
  <c r="AK40" i="2"/>
  <c r="BA40" i="2" s="1"/>
  <c r="AF40" i="2"/>
  <c r="Z40" i="2" s="1"/>
  <c r="M40" i="2"/>
  <c r="J40" i="2"/>
  <c r="AZ270" i="2"/>
  <c r="AK270" i="2"/>
  <c r="BA270" i="2" s="1"/>
  <c r="AF270" i="2"/>
  <c r="Z270" i="2" s="1"/>
  <c r="M270" i="2"/>
  <c r="J270" i="2"/>
  <c r="AZ25" i="2"/>
  <c r="AK25" i="2"/>
  <c r="BA25" i="2" s="1"/>
  <c r="AF25" i="2"/>
  <c r="Z25" i="2" s="1"/>
  <c r="M25" i="2"/>
  <c r="J25" i="2"/>
  <c r="AZ108" i="2"/>
  <c r="AK108" i="2"/>
  <c r="BA108" i="2" s="1"/>
  <c r="AF108" i="2"/>
  <c r="Z108" i="2" s="1"/>
  <c r="M108" i="2"/>
  <c r="J108" i="2"/>
  <c r="AZ184" i="2"/>
  <c r="AK184" i="2"/>
  <c r="BA184" i="2" s="1"/>
  <c r="AF184" i="2"/>
  <c r="Z184" i="2" s="1"/>
  <c r="M184" i="2"/>
  <c r="J184" i="2"/>
  <c r="AZ310" i="2"/>
  <c r="AK310" i="2"/>
  <c r="BA310" i="2" s="1"/>
  <c r="AF310" i="2"/>
  <c r="Z310" i="2" s="1"/>
  <c r="M310" i="2"/>
  <c r="J310" i="2"/>
  <c r="AZ225" i="2"/>
  <c r="AK225" i="2"/>
  <c r="BA225" i="2" s="1"/>
  <c r="AF225" i="2"/>
  <c r="Z225" i="2" s="1"/>
  <c r="M225" i="2"/>
  <c r="J225" i="2"/>
  <c r="AZ107" i="2"/>
  <c r="AK107" i="2"/>
  <c r="BA107" i="2" s="1"/>
  <c r="AF107" i="2"/>
  <c r="Z107" i="2" s="1"/>
  <c r="M107" i="2"/>
  <c r="J107" i="2"/>
  <c r="AZ224" i="2"/>
  <c r="AK224" i="2"/>
  <c r="BA224" i="2" s="1"/>
  <c r="AF224" i="2"/>
  <c r="Z224" i="2" s="1"/>
  <c r="M224" i="2"/>
  <c r="J224" i="2"/>
  <c r="AZ106" i="2"/>
  <c r="AK106" i="2"/>
  <c r="BA106" i="2" s="1"/>
  <c r="AF106" i="2"/>
  <c r="Z106" i="2" s="1"/>
  <c r="M106" i="2"/>
  <c r="J106" i="2"/>
  <c r="AZ105" i="2"/>
  <c r="AK105" i="2"/>
  <c r="BA105" i="2" s="1"/>
  <c r="AF105" i="2"/>
  <c r="Z105" i="2" s="1"/>
  <c r="M105" i="2"/>
  <c r="J105" i="2"/>
  <c r="AZ309" i="2"/>
  <c r="AK309" i="2"/>
  <c r="BA309" i="2" s="1"/>
  <c r="AF309" i="2"/>
  <c r="Z309" i="2" s="1"/>
  <c r="M309" i="2"/>
  <c r="J309" i="2"/>
  <c r="AZ308" i="2"/>
  <c r="AK308" i="2"/>
  <c r="BA308" i="2" s="1"/>
  <c r="AF308" i="2"/>
  <c r="Z308" i="2" s="1"/>
  <c r="M308" i="2"/>
  <c r="J308" i="2"/>
  <c r="AZ71" i="2"/>
  <c r="AK71" i="2"/>
  <c r="BA71" i="2" s="1"/>
  <c r="AF71" i="2"/>
  <c r="Z71" i="2" s="1"/>
  <c r="M71" i="2"/>
  <c r="J71" i="2"/>
  <c r="AZ223" i="2"/>
  <c r="AK223" i="2"/>
  <c r="BA223" i="2" s="1"/>
  <c r="AF223" i="2"/>
  <c r="Z223" i="2" s="1"/>
  <c r="M223" i="2"/>
  <c r="J223" i="2"/>
  <c r="AZ307" i="2"/>
  <c r="AK307" i="2"/>
  <c r="BA307" i="2" s="1"/>
  <c r="AF307" i="2"/>
  <c r="Z307" i="2" s="1"/>
  <c r="M307" i="2"/>
  <c r="J307" i="2"/>
  <c r="AZ306" i="2"/>
  <c r="AK306" i="2"/>
  <c r="BA306" i="2" s="1"/>
  <c r="AF306" i="2"/>
  <c r="Z306" i="2" s="1"/>
  <c r="M306" i="2"/>
  <c r="J306" i="2"/>
  <c r="AZ104" i="2"/>
  <c r="AK104" i="2"/>
  <c r="BA104" i="2" s="1"/>
  <c r="AF104" i="2"/>
  <c r="Z104" i="2" s="1"/>
  <c r="M104" i="2"/>
  <c r="J104" i="2"/>
  <c r="AZ39" i="2"/>
  <c r="AK39" i="2"/>
  <c r="BA39" i="2" s="1"/>
  <c r="AF39" i="2"/>
  <c r="Z39" i="2" s="1"/>
  <c r="M39" i="2"/>
  <c r="J39" i="2"/>
  <c r="AZ269" i="2"/>
  <c r="AK269" i="2"/>
  <c r="BA269" i="2" s="1"/>
  <c r="AF269" i="2"/>
  <c r="Z269" i="2" s="1"/>
  <c r="M269" i="2"/>
  <c r="J269" i="2"/>
  <c r="AZ353" i="2"/>
  <c r="AK353" i="2"/>
  <c r="BA353" i="2" s="1"/>
  <c r="AF353" i="2"/>
  <c r="Z353" i="2" s="1"/>
  <c r="M353" i="2"/>
  <c r="J353" i="2"/>
  <c r="AZ38" i="2"/>
  <c r="AK38" i="2"/>
  <c r="BA38" i="2" s="1"/>
  <c r="AF38" i="2"/>
  <c r="Z38" i="2" s="1"/>
  <c r="M38" i="2"/>
  <c r="J38" i="2"/>
  <c r="AZ222" i="2"/>
  <c r="AK222" i="2"/>
  <c r="BA222" i="2" s="1"/>
  <c r="AF222" i="2"/>
  <c r="Z222" i="2" s="1"/>
  <c r="M222" i="2"/>
  <c r="J222" i="2"/>
  <c r="AZ53" i="2"/>
  <c r="AK53" i="2"/>
  <c r="BA53" i="2" s="1"/>
  <c r="AF53" i="2"/>
  <c r="Z53" i="2" s="1"/>
  <c r="M53" i="2"/>
  <c r="J53" i="2"/>
  <c r="AZ52" i="2"/>
  <c r="AK52" i="2"/>
  <c r="BA52" i="2" s="1"/>
  <c r="AF52" i="2"/>
  <c r="Z52" i="2" s="1"/>
  <c r="M52" i="2"/>
  <c r="J52" i="2"/>
  <c r="AZ103" i="2"/>
  <c r="AK103" i="2"/>
  <c r="BA103" i="2" s="1"/>
  <c r="AF103" i="2"/>
  <c r="Z103" i="2" s="1"/>
  <c r="M103" i="2"/>
  <c r="J103" i="2"/>
  <c r="AZ221" i="2"/>
  <c r="AK221" i="2"/>
  <c r="BA221" i="2" s="1"/>
  <c r="AF221" i="2"/>
  <c r="Z221" i="2" s="1"/>
  <c r="M221" i="2"/>
  <c r="J221" i="2"/>
  <c r="AZ24" i="2"/>
  <c r="AK24" i="2"/>
  <c r="BA24" i="2" s="1"/>
  <c r="AF24" i="2"/>
  <c r="Z24" i="2" s="1"/>
  <c r="M24" i="2"/>
  <c r="J24" i="2"/>
  <c r="AZ305" i="2"/>
  <c r="AK305" i="2"/>
  <c r="BA305" i="2" s="1"/>
  <c r="AF305" i="2"/>
  <c r="Z305" i="2" s="1"/>
  <c r="M305" i="2"/>
  <c r="J305" i="2"/>
  <c r="AZ220" i="2"/>
  <c r="AK220" i="2"/>
  <c r="BA220" i="2" s="1"/>
  <c r="AF220" i="2"/>
  <c r="Z220" i="2" s="1"/>
  <c r="M220" i="2"/>
  <c r="J220" i="2"/>
  <c r="AZ352" i="2"/>
  <c r="AK352" i="2"/>
  <c r="BA352" i="2" s="1"/>
  <c r="AF352" i="2"/>
  <c r="Z352" i="2" s="1"/>
  <c r="M352" i="2"/>
  <c r="J352" i="2"/>
  <c r="AZ304" i="2"/>
  <c r="AK304" i="2"/>
  <c r="BA304" i="2" s="1"/>
  <c r="AF304" i="2"/>
  <c r="Z304" i="2" s="1"/>
  <c r="M304" i="2"/>
  <c r="J304" i="2"/>
  <c r="AZ148" i="2"/>
  <c r="AK148" i="2"/>
  <c r="BA148" i="2" s="1"/>
  <c r="AF148" i="2"/>
  <c r="Z148" i="2" s="1"/>
  <c r="M148" i="2"/>
  <c r="J148" i="2"/>
  <c r="AZ23" i="2"/>
  <c r="AK23" i="2"/>
  <c r="BA23" i="2" s="1"/>
  <c r="AF23" i="2"/>
  <c r="Z23" i="2" s="1"/>
  <c r="M23" i="2"/>
  <c r="J23" i="2"/>
  <c r="AZ102" i="2"/>
  <c r="AK102" i="2"/>
  <c r="BA102" i="2" s="1"/>
  <c r="AF102" i="2"/>
  <c r="Z102" i="2" s="1"/>
  <c r="M102" i="2"/>
  <c r="J102" i="2"/>
  <c r="AZ219" i="2"/>
  <c r="AK219" i="2"/>
  <c r="BA219" i="2" s="1"/>
  <c r="AF219" i="2"/>
  <c r="Z219" i="2" s="1"/>
  <c r="M219" i="2"/>
  <c r="J219" i="2"/>
  <c r="AZ101" i="2"/>
  <c r="AK101" i="2"/>
  <c r="BA101" i="2" s="1"/>
  <c r="AF101" i="2"/>
  <c r="Z101" i="2" s="1"/>
  <c r="M101" i="2"/>
  <c r="J101" i="2"/>
  <c r="AZ70" i="2"/>
  <c r="AK70" i="2"/>
  <c r="BA70" i="2" s="1"/>
  <c r="AF70" i="2"/>
  <c r="Z70" i="2" s="1"/>
  <c r="M70" i="2"/>
  <c r="J70" i="2"/>
  <c r="AZ69" i="2"/>
  <c r="AK69" i="2"/>
  <c r="BA69" i="2" s="1"/>
  <c r="AF69" i="2"/>
  <c r="Z69" i="2" s="1"/>
  <c r="M69" i="2"/>
  <c r="J69" i="2"/>
  <c r="AZ100" i="2"/>
  <c r="AK100" i="2"/>
  <c r="BA100" i="2" s="1"/>
  <c r="AF100" i="2"/>
  <c r="Z100" i="2" s="1"/>
  <c r="M100" i="2"/>
  <c r="J100" i="2"/>
  <c r="AZ51" i="2"/>
  <c r="AK51" i="2"/>
  <c r="BA51" i="2" s="1"/>
  <c r="AF51" i="2"/>
  <c r="Z51" i="2" s="1"/>
  <c r="M51" i="2"/>
  <c r="J51" i="2"/>
  <c r="AZ99" i="2"/>
  <c r="AK99" i="2"/>
  <c r="BA99" i="2" s="1"/>
  <c r="AF99" i="2"/>
  <c r="Z99" i="2" s="1"/>
  <c r="M99" i="2"/>
  <c r="J99" i="2"/>
  <c r="AZ183" i="2"/>
  <c r="AK183" i="2"/>
  <c r="BA183" i="2" s="1"/>
  <c r="AF183" i="2"/>
  <c r="Z183" i="2" s="1"/>
  <c r="M183" i="2"/>
  <c r="J183" i="2"/>
  <c r="AZ303" i="2"/>
  <c r="AK303" i="2"/>
  <c r="BA303" i="2" s="1"/>
  <c r="AF303" i="2"/>
  <c r="Z303" i="2" s="1"/>
  <c r="M303" i="2"/>
  <c r="J303" i="2"/>
  <c r="AZ147" i="2"/>
  <c r="AK147" i="2"/>
  <c r="BA147" i="2" s="1"/>
  <c r="AF147" i="2"/>
  <c r="Z147" i="2" s="1"/>
  <c r="M147" i="2"/>
  <c r="J147" i="2"/>
  <c r="AZ351" i="2"/>
  <c r="AK351" i="2"/>
  <c r="BA351" i="2" s="1"/>
  <c r="AF351" i="2"/>
  <c r="Z351" i="2" s="1"/>
  <c r="M351" i="2"/>
  <c r="J351" i="2"/>
  <c r="AZ98" i="2"/>
  <c r="AK98" i="2"/>
  <c r="BA98" i="2" s="1"/>
  <c r="AF98" i="2"/>
  <c r="Z98" i="2" s="1"/>
  <c r="M98" i="2"/>
  <c r="J98" i="2"/>
  <c r="AZ182" i="2"/>
  <c r="AK182" i="2"/>
  <c r="BA182" i="2" s="1"/>
  <c r="AF182" i="2"/>
  <c r="Z182" i="2" s="1"/>
  <c r="M182" i="2"/>
  <c r="J182" i="2"/>
  <c r="AZ181" i="2"/>
  <c r="AK181" i="2"/>
  <c r="BA181" i="2" s="1"/>
  <c r="AF181" i="2"/>
  <c r="Z181" i="2" s="1"/>
  <c r="M181" i="2"/>
  <c r="J181" i="2"/>
  <c r="AZ268" i="2"/>
  <c r="AK268" i="2"/>
  <c r="BA268" i="2" s="1"/>
  <c r="AF268" i="2"/>
  <c r="Z268" i="2" s="1"/>
  <c r="M268" i="2"/>
  <c r="J268" i="2"/>
  <c r="AZ302" i="2"/>
  <c r="AK302" i="2"/>
  <c r="BA302" i="2" s="1"/>
  <c r="AF302" i="2"/>
  <c r="Z302" i="2" s="1"/>
  <c r="M302" i="2"/>
  <c r="J302" i="2"/>
  <c r="AZ68" i="2"/>
  <c r="AK68" i="2"/>
  <c r="BA68" i="2" s="1"/>
  <c r="AF68" i="2"/>
  <c r="Z68" i="2" s="1"/>
  <c r="M68" i="2"/>
  <c r="J68" i="2"/>
  <c r="AZ301" i="2"/>
  <c r="AK301" i="2"/>
  <c r="BA301" i="2" s="1"/>
  <c r="AF301" i="2"/>
  <c r="Z301" i="2" s="1"/>
  <c r="M301" i="2"/>
  <c r="J301" i="2"/>
  <c r="AZ97" i="2"/>
  <c r="AK97" i="2"/>
  <c r="BA97" i="2" s="1"/>
  <c r="AF97" i="2"/>
  <c r="Z97" i="2" s="1"/>
  <c r="M97" i="2"/>
  <c r="J97" i="2"/>
  <c r="AZ267" i="2"/>
  <c r="AK267" i="2"/>
  <c r="BA267" i="2" s="1"/>
  <c r="AF267" i="2"/>
  <c r="Z267" i="2" s="1"/>
  <c r="M267" i="2"/>
  <c r="J267" i="2"/>
  <c r="AZ218" i="2"/>
  <c r="AK218" i="2"/>
  <c r="BA218" i="2" s="1"/>
  <c r="AF218" i="2"/>
  <c r="Z218" i="2" s="1"/>
  <c r="M218" i="2"/>
  <c r="J218" i="2"/>
  <c r="AZ180" i="2"/>
  <c r="AK180" i="2"/>
  <c r="BA180" i="2" s="1"/>
  <c r="AF180" i="2"/>
  <c r="Z180" i="2" s="1"/>
  <c r="M180" i="2"/>
  <c r="J180" i="2"/>
  <c r="AZ266" i="2"/>
  <c r="AK266" i="2"/>
  <c r="BA266" i="2" s="1"/>
  <c r="AF266" i="2"/>
  <c r="Z266" i="2" s="1"/>
  <c r="M266" i="2"/>
  <c r="J266" i="2"/>
  <c r="AZ67" i="2"/>
  <c r="AK67" i="2"/>
  <c r="BA67" i="2" s="1"/>
  <c r="AF67" i="2"/>
  <c r="Z67" i="2" s="1"/>
  <c r="M67" i="2"/>
  <c r="J67" i="2"/>
  <c r="AZ300" i="2"/>
  <c r="AK300" i="2"/>
  <c r="BA300" i="2" s="1"/>
  <c r="AF300" i="2"/>
  <c r="Z300" i="2" s="1"/>
  <c r="M300" i="2"/>
  <c r="J300" i="2"/>
  <c r="AZ66" i="2"/>
  <c r="AK66" i="2"/>
  <c r="BA66" i="2" s="1"/>
  <c r="AF66" i="2"/>
  <c r="Z66" i="2" s="1"/>
  <c r="M66" i="2"/>
  <c r="J66" i="2"/>
  <c r="AZ299" i="2"/>
  <c r="AK299" i="2"/>
  <c r="BA299" i="2" s="1"/>
  <c r="AF299" i="2"/>
  <c r="Z299" i="2" s="1"/>
  <c r="M299" i="2"/>
  <c r="J299" i="2"/>
  <c r="AZ370" i="2"/>
  <c r="AK370" i="2"/>
  <c r="BA370" i="2" s="1"/>
  <c r="AF370" i="2"/>
  <c r="Z370" i="2" s="1"/>
  <c r="M370" i="2"/>
  <c r="J370" i="2"/>
  <c r="AZ217" i="2"/>
  <c r="AK217" i="2"/>
  <c r="BA217" i="2" s="1"/>
  <c r="AF217" i="2"/>
  <c r="Z217" i="2" s="1"/>
  <c r="M217" i="2"/>
  <c r="J217" i="2"/>
  <c r="AZ298" i="2"/>
  <c r="AK298" i="2"/>
  <c r="BA298" i="2" s="1"/>
  <c r="AF298" i="2"/>
  <c r="Z298" i="2" s="1"/>
  <c r="M298" i="2"/>
  <c r="J298" i="2"/>
  <c r="AZ265" i="2"/>
  <c r="AK265" i="2"/>
  <c r="BA265" i="2" s="1"/>
  <c r="AF265" i="2"/>
  <c r="Z265" i="2" s="1"/>
  <c r="M265" i="2"/>
  <c r="J265" i="2"/>
  <c r="AZ179" i="2"/>
  <c r="AK179" i="2"/>
  <c r="BA179" i="2" s="1"/>
  <c r="AF179" i="2"/>
  <c r="Z179" i="2" s="1"/>
  <c r="M179" i="2"/>
  <c r="J179" i="2"/>
  <c r="AZ297" i="2"/>
  <c r="AK297" i="2"/>
  <c r="BA297" i="2" s="1"/>
  <c r="AF297" i="2"/>
  <c r="Z297" i="2" s="1"/>
  <c r="M297" i="2"/>
  <c r="J297" i="2"/>
  <c r="AZ146" i="2"/>
  <c r="AK146" i="2"/>
  <c r="BA146" i="2" s="1"/>
  <c r="AF146" i="2"/>
  <c r="Z146" i="2" s="1"/>
  <c r="M146" i="2"/>
  <c r="J146" i="2"/>
  <c r="AZ296" i="2"/>
  <c r="AK296" i="2"/>
  <c r="BA296" i="2" s="1"/>
  <c r="AF296" i="2"/>
  <c r="Z296" i="2" s="1"/>
  <c r="M296" i="2"/>
  <c r="J296" i="2"/>
  <c r="AZ65" i="2"/>
  <c r="AK65" i="2"/>
  <c r="BA65" i="2" s="1"/>
  <c r="AF65" i="2"/>
  <c r="Z65" i="2" s="1"/>
  <c r="M65" i="2"/>
  <c r="J65" i="2"/>
  <c r="AZ369" i="2"/>
  <c r="AK369" i="2"/>
  <c r="AF369" i="2"/>
  <c r="Z369" i="2" s="1"/>
  <c r="M369" i="2"/>
  <c r="J369" i="2"/>
  <c r="AZ96" i="2"/>
  <c r="AK96" i="2"/>
  <c r="BA96" i="2" s="1"/>
  <c r="AF96" i="2"/>
  <c r="Z96" i="2" s="1"/>
  <c r="M96" i="2"/>
  <c r="J96" i="2"/>
  <c r="AZ350" i="2"/>
  <c r="AK350" i="2"/>
  <c r="BA350" i="2" s="1"/>
  <c r="AF350" i="2"/>
  <c r="Z350" i="2" s="1"/>
  <c r="M350" i="2"/>
  <c r="J350" i="2"/>
  <c r="AZ295" i="2"/>
  <c r="AK295" i="2"/>
  <c r="BA295" i="2" s="1"/>
  <c r="AF295" i="2"/>
  <c r="Z295" i="2" s="1"/>
  <c r="M295" i="2"/>
  <c r="J295" i="2"/>
  <c r="AZ294" i="2"/>
  <c r="AK294" i="2"/>
  <c r="BA294" i="2" s="1"/>
  <c r="AF294" i="2"/>
  <c r="Z294" i="2" s="1"/>
  <c r="M294" i="2"/>
  <c r="J294" i="2"/>
  <c r="AZ216" i="2"/>
  <c r="AK216" i="2"/>
  <c r="BA216" i="2" s="1"/>
  <c r="AF216" i="2"/>
  <c r="Z216" i="2" s="1"/>
  <c r="M216" i="2"/>
  <c r="J216" i="2"/>
  <c r="AZ145" i="2"/>
  <c r="AK145" i="2"/>
  <c r="BA145" i="2" s="1"/>
  <c r="AF145" i="2"/>
  <c r="Z145" i="2" s="1"/>
  <c r="M145" i="2"/>
  <c r="J145" i="2"/>
  <c r="AZ178" i="2"/>
  <c r="AK178" i="2"/>
  <c r="BA178" i="2" s="1"/>
  <c r="AF178" i="2"/>
  <c r="Z178" i="2" s="1"/>
  <c r="M178" i="2"/>
  <c r="J178" i="2"/>
  <c r="AZ215" i="2"/>
  <c r="AK215" i="2"/>
  <c r="BA215" i="2" s="1"/>
  <c r="AF215" i="2"/>
  <c r="Z215" i="2" s="1"/>
  <c r="M215" i="2"/>
  <c r="J215" i="2"/>
  <c r="AZ50" i="2"/>
  <c r="AK50" i="2"/>
  <c r="AF50" i="2"/>
  <c r="Z50" i="2" s="1"/>
  <c r="M50" i="2"/>
  <c r="J50" i="2"/>
  <c r="AZ177" i="2"/>
  <c r="AK177" i="2"/>
  <c r="BA177" i="2" s="1"/>
  <c r="AF177" i="2"/>
  <c r="Z177" i="2" s="1"/>
  <c r="M177" i="2"/>
  <c r="J177" i="2"/>
  <c r="AZ293" i="2"/>
  <c r="AK293" i="2"/>
  <c r="BA293" i="2" s="1"/>
  <c r="AF293" i="2"/>
  <c r="Z293" i="2" s="1"/>
  <c r="M293" i="2"/>
  <c r="J293" i="2"/>
  <c r="AZ292" i="2"/>
  <c r="AK292" i="2"/>
  <c r="BA292" i="2" s="1"/>
  <c r="AF292" i="2"/>
  <c r="Z292" i="2" s="1"/>
  <c r="M292" i="2"/>
  <c r="J292" i="2"/>
  <c r="AZ95" i="2"/>
  <c r="AK95" i="2"/>
  <c r="BA95" i="2" s="1"/>
  <c r="AF95" i="2"/>
  <c r="Z95" i="2" s="1"/>
  <c r="M95" i="2"/>
  <c r="J95" i="2"/>
  <c r="AZ349" i="2"/>
  <c r="AK349" i="2"/>
  <c r="BA349" i="2" s="1"/>
  <c r="AF349" i="2"/>
  <c r="Z349" i="2" s="1"/>
  <c r="M349" i="2"/>
  <c r="J349" i="2"/>
  <c r="AZ37" i="2"/>
  <c r="AK37" i="2"/>
  <c r="BA37" i="2" s="1"/>
  <c r="AF37" i="2"/>
  <c r="Z37" i="2" s="1"/>
  <c r="M37" i="2"/>
  <c r="J37" i="2"/>
  <c r="AZ94" i="2"/>
  <c r="AK94" i="2"/>
  <c r="BA94" i="2" s="1"/>
  <c r="AF94" i="2"/>
  <c r="Z94" i="2" s="1"/>
  <c r="M94" i="2"/>
  <c r="J94" i="2"/>
  <c r="AZ291" i="2"/>
  <c r="AK291" i="2"/>
  <c r="BA291" i="2" s="1"/>
  <c r="AF291" i="2"/>
  <c r="Z291" i="2" s="1"/>
  <c r="M291" i="2"/>
  <c r="J291" i="2"/>
  <c r="AZ93" i="2"/>
  <c r="AK93" i="2"/>
  <c r="BA93" i="2" s="1"/>
  <c r="AF93" i="2"/>
  <c r="Z93" i="2" s="1"/>
  <c r="M93" i="2"/>
  <c r="J93" i="2"/>
  <c r="AZ176" i="2"/>
  <c r="AK176" i="2"/>
  <c r="BA176" i="2" s="1"/>
  <c r="AF176" i="2"/>
  <c r="Z176" i="2" s="1"/>
  <c r="M176" i="2"/>
  <c r="J176" i="2"/>
  <c r="AZ290" i="2"/>
  <c r="AK290" i="2"/>
  <c r="BA290" i="2" s="1"/>
  <c r="AF290" i="2"/>
  <c r="Z290" i="2" s="1"/>
  <c r="M290" i="2"/>
  <c r="J290" i="2"/>
  <c r="AZ64" i="2"/>
  <c r="AK64" i="2"/>
  <c r="BA64" i="2" s="1"/>
  <c r="AF64" i="2"/>
  <c r="Z64" i="2" s="1"/>
  <c r="M64" i="2"/>
  <c r="J64" i="2"/>
  <c r="AZ214" i="2"/>
  <c r="AK214" i="2"/>
  <c r="BA214" i="2" s="1"/>
  <c r="AF214" i="2"/>
  <c r="Z214" i="2" s="1"/>
  <c r="M214" i="2"/>
  <c r="J214" i="2"/>
  <c r="AZ63" i="2"/>
  <c r="AK63" i="2"/>
  <c r="BA63" i="2" s="1"/>
  <c r="AF63" i="2"/>
  <c r="Z63" i="2" s="1"/>
  <c r="M63" i="2"/>
  <c r="J63" i="2"/>
  <c r="AZ175" i="2"/>
  <c r="AK175" i="2"/>
  <c r="BA175" i="2" s="1"/>
  <c r="AF175" i="2"/>
  <c r="Z175" i="2" s="1"/>
  <c r="M175" i="2"/>
  <c r="J175" i="2"/>
  <c r="AZ289" i="2"/>
  <c r="AK289" i="2"/>
  <c r="BA289" i="2" s="1"/>
  <c r="AF289" i="2"/>
  <c r="Z289" i="2" s="1"/>
  <c r="M289" i="2"/>
  <c r="J289" i="2"/>
  <c r="AZ213" i="2"/>
  <c r="AK213" i="2"/>
  <c r="BA213" i="2" s="1"/>
  <c r="AF213" i="2"/>
  <c r="Z213" i="2" s="1"/>
  <c r="M213" i="2"/>
  <c r="J213" i="2"/>
  <c r="AZ348" i="2"/>
  <c r="AK348" i="2"/>
  <c r="BA348" i="2" s="1"/>
  <c r="AF348" i="2"/>
  <c r="Z348" i="2" s="1"/>
  <c r="M348" i="2"/>
  <c r="J348" i="2"/>
  <c r="AZ174" i="2"/>
  <c r="AK174" i="2"/>
  <c r="BA174" i="2" s="1"/>
  <c r="AF174" i="2"/>
  <c r="Z174" i="2" s="1"/>
  <c r="M174" i="2"/>
  <c r="J174" i="2"/>
  <c r="AZ62" i="2"/>
  <c r="AK62" i="2"/>
  <c r="AF62" i="2"/>
  <c r="Z62" i="2" s="1"/>
  <c r="M62" i="2"/>
  <c r="J62" i="2"/>
  <c r="AZ347" i="2"/>
  <c r="AK347" i="2"/>
  <c r="BA347" i="2" s="1"/>
  <c r="AF347" i="2"/>
  <c r="Z347" i="2" s="1"/>
  <c r="M347" i="2"/>
  <c r="J347" i="2"/>
  <c r="AZ288" i="2"/>
  <c r="AK288" i="2"/>
  <c r="BA288" i="2" s="1"/>
  <c r="AF288" i="2"/>
  <c r="Z288" i="2" s="1"/>
  <c r="M288" i="2"/>
  <c r="J288" i="2"/>
  <c r="AZ287" i="2"/>
  <c r="AK287" i="2"/>
  <c r="BA287" i="2" s="1"/>
  <c r="AF287" i="2"/>
  <c r="Z287" i="2" s="1"/>
  <c r="M287" i="2"/>
  <c r="J287" i="2"/>
  <c r="AZ92" i="2"/>
  <c r="AK92" i="2"/>
  <c r="BA92" i="2" s="1"/>
  <c r="AF92" i="2"/>
  <c r="Z92" i="2" s="1"/>
  <c r="M92" i="2"/>
  <c r="J92" i="2"/>
  <c r="AZ346" i="2"/>
  <c r="AK346" i="2"/>
  <c r="BA346" i="2" s="1"/>
  <c r="AF346" i="2"/>
  <c r="Z346" i="2" s="1"/>
  <c r="M346" i="2"/>
  <c r="J346" i="2"/>
  <c r="AZ173" i="2"/>
  <c r="AK173" i="2"/>
  <c r="BA173" i="2" s="1"/>
  <c r="AF173" i="2"/>
  <c r="Z173" i="2" s="1"/>
  <c r="M173" i="2"/>
  <c r="J173" i="2"/>
  <c r="AZ286" i="2"/>
  <c r="AK286" i="2"/>
  <c r="BA286" i="2" s="1"/>
  <c r="AF286" i="2"/>
  <c r="Z286" i="2" s="1"/>
  <c r="M286" i="2"/>
  <c r="J286" i="2"/>
  <c r="AZ345" i="2"/>
  <c r="AK345" i="2"/>
  <c r="BA345" i="2" s="1"/>
  <c r="AF345" i="2"/>
  <c r="Z345" i="2" s="1"/>
  <c r="M345" i="2"/>
  <c r="J345" i="2"/>
  <c r="AZ36" i="2"/>
  <c r="AK36" i="2"/>
  <c r="BA36" i="2" s="1"/>
  <c r="AF36" i="2"/>
  <c r="Z36" i="2" s="1"/>
  <c r="M36" i="2"/>
  <c r="J36" i="2"/>
  <c r="AZ285" i="2"/>
  <c r="AK285" i="2"/>
  <c r="BA285" i="2" s="1"/>
  <c r="AF285" i="2"/>
  <c r="Z285" i="2" s="1"/>
  <c r="M285" i="2"/>
  <c r="J285" i="2"/>
  <c r="AZ284" i="2"/>
  <c r="AK284" i="2"/>
  <c r="BA284" i="2" s="1"/>
  <c r="AF284" i="2"/>
  <c r="Z284" i="2" s="1"/>
  <c r="M284" i="2"/>
  <c r="J284" i="2"/>
  <c r="AZ144" i="2"/>
  <c r="AK144" i="2"/>
  <c r="BA144" i="2" s="1"/>
  <c r="AF144" i="2"/>
  <c r="Z144" i="2" s="1"/>
  <c r="M144" i="2"/>
  <c r="J144" i="2"/>
  <c r="AZ91" i="2"/>
  <c r="AK91" i="2"/>
  <c r="BA91" i="2" s="1"/>
  <c r="AF91" i="2"/>
  <c r="Z91" i="2" s="1"/>
  <c r="M91" i="2"/>
  <c r="J91" i="2"/>
  <c r="AZ212" i="2"/>
  <c r="AK212" i="2"/>
  <c r="BA212" i="2" s="1"/>
  <c r="AF212" i="2"/>
  <c r="Z212" i="2" s="1"/>
  <c r="M212" i="2"/>
  <c r="J212" i="2"/>
  <c r="AZ143" i="2"/>
  <c r="AK143" i="2"/>
  <c r="BA143" i="2" s="1"/>
  <c r="AF143" i="2"/>
  <c r="Z143" i="2" s="1"/>
  <c r="M143" i="2"/>
  <c r="J143" i="2"/>
  <c r="AZ344" i="2"/>
  <c r="AK344" i="2"/>
  <c r="BA344" i="2" s="1"/>
  <c r="AF344" i="2"/>
  <c r="Z344" i="2" s="1"/>
  <c r="M344" i="2"/>
  <c r="J344" i="2"/>
  <c r="AZ283" i="2"/>
  <c r="AK283" i="2"/>
  <c r="BA283" i="2" s="1"/>
  <c r="AF283" i="2"/>
  <c r="Z283" i="2" s="1"/>
  <c r="M283" i="2"/>
  <c r="J283" i="2"/>
  <c r="AZ142" i="2"/>
  <c r="AK142" i="2"/>
  <c r="BA142" i="2" s="1"/>
  <c r="AF142" i="2"/>
  <c r="Z142" i="2" s="1"/>
  <c r="M142" i="2"/>
  <c r="J142" i="2"/>
  <c r="AZ172" i="2"/>
  <c r="AK172" i="2"/>
  <c r="BA172" i="2" s="1"/>
  <c r="AF172" i="2"/>
  <c r="Z172" i="2" s="1"/>
  <c r="M172" i="2"/>
  <c r="J172" i="2"/>
  <c r="AZ171" i="2"/>
  <c r="AK171" i="2"/>
  <c r="BA171" i="2" s="1"/>
  <c r="AF171" i="2"/>
  <c r="Z171" i="2" s="1"/>
  <c r="M171" i="2"/>
  <c r="J171" i="2"/>
  <c r="AZ170" i="2"/>
  <c r="AK170" i="2"/>
  <c r="BA170" i="2" s="1"/>
  <c r="AF170" i="2"/>
  <c r="Z170" i="2" s="1"/>
  <c r="M170" i="2"/>
  <c r="J170" i="2"/>
  <c r="AZ343" i="2"/>
  <c r="AK343" i="2"/>
  <c r="BA343" i="2" s="1"/>
  <c r="AF343" i="2"/>
  <c r="Z343" i="2" s="1"/>
  <c r="M343" i="2"/>
  <c r="J343" i="2"/>
  <c r="AZ141" i="2"/>
  <c r="AK141" i="2"/>
  <c r="BA141" i="2" s="1"/>
  <c r="AF141" i="2"/>
  <c r="Z141" i="2" s="1"/>
  <c r="M141" i="2"/>
  <c r="J141" i="2"/>
  <c r="AZ342" i="2"/>
  <c r="AK342" i="2"/>
  <c r="BA342" i="2" s="1"/>
  <c r="AF342" i="2"/>
  <c r="Z342" i="2" s="1"/>
  <c r="M342" i="2"/>
  <c r="J342" i="2"/>
  <c r="AZ282" i="2"/>
  <c r="AK282" i="2"/>
  <c r="BA282" i="2" s="1"/>
  <c r="AF282" i="2"/>
  <c r="Z282" i="2" s="1"/>
  <c r="M282" i="2"/>
  <c r="J282" i="2"/>
  <c r="AZ264" i="2"/>
  <c r="AK264" i="2"/>
  <c r="BA264" i="2" s="1"/>
  <c r="AF264" i="2"/>
  <c r="Z264" i="2" s="1"/>
  <c r="M264" i="2"/>
  <c r="J264" i="2"/>
  <c r="AZ281" i="2"/>
  <c r="AK281" i="2"/>
  <c r="BA281" i="2" s="1"/>
  <c r="AF281" i="2"/>
  <c r="Z281" i="2" s="1"/>
  <c r="M281" i="2"/>
  <c r="J281" i="2"/>
  <c r="AZ341" i="2"/>
  <c r="AK341" i="2"/>
  <c r="BA341" i="2" s="1"/>
  <c r="AF341" i="2"/>
  <c r="Z341" i="2" s="1"/>
  <c r="M341" i="2"/>
  <c r="J341" i="2"/>
  <c r="AZ22" i="2"/>
  <c r="AK22" i="2"/>
  <c r="BA22" i="2" s="1"/>
  <c r="AF22" i="2"/>
  <c r="Z22" i="2" s="1"/>
  <c r="M22" i="2"/>
  <c r="J22" i="2"/>
  <c r="AZ90" i="2"/>
  <c r="AK90" i="2"/>
  <c r="BA90" i="2" s="1"/>
  <c r="AF90" i="2"/>
  <c r="Z90" i="2" s="1"/>
  <c r="M90" i="2"/>
  <c r="J90" i="2"/>
  <c r="AZ169" i="2"/>
  <c r="AK169" i="2"/>
  <c r="BA169" i="2" s="1"/>
  <c r="AF169" i="2"/>
  <c r="Z169" i="2" s="1"/>
  <c r="M169" i="2"/>
  <c r="J169" i="2"/>
  <c r="AZ21" i="2"/>
  <c r="AK21" i="2"/>
  <c r="BA21" i="2" s="1"/>
  <c r="AF21" i="2"/>
  <c r="Z21" i="2" s="1"/>
  <c r="M21" i="2"/>
  <c r="J21" i="2"/>
  <c r="AZ280" i="2"/>
  <c r="AK280" i="2"/>
  <c r="BA280" i="2" s="1"/>
  <c r="AF280" i="2"/>
  <c r="Z280" i="2" s="1"/>
  <c r="M280" i="2"/>
  <c r="J280" i="2"/>
  <c r="AZ168" i="2"/>
  <c r="AK168" i="2"/>
  <c r="BA168" i="2" s="1"/>
  <c r="AF168" i="2"/>
  <c r="Z168" i="2" s="1"/>
  <c r="M168" i="2"/>
  <c r="J168" i="2"/>
  <c r="AZ167" i="2"/>
  <c r="AK167" i="2"/>
  <c r="BA167" i="2" s="1"/>
  <c r="AF167" i="2"/>
  <c r="Z167" i="2" s="1"/>
  <c r="M167" i="2"/>
  <c r="J167" i="2"/>
  <c r="AZ166" i="2"/>
  <c r="AK166" i="2"/>
  <c r="BA166" i="2" s="1"/>
  <c r="AF166" i="2"/>
  <c r="Z166" i="2" s="1"/>
  <c r="M166" i="2"/>
  <c r="J166" i="2"/>
  <c r="AZ89" i="2"/>
  <c r="AK89" i="2"/>
  <c r="BA89" i="2" s="1"/>
  <c r="AF89" i="2"/>
  <c r="Z89" i="2" s="1"/>
  <c r="M89" i="2"/>
  <c r="J89" i="2"/>
  <c r="AZ279" i="2"/>
  <c r="AK279" i="2"/>
  <c r="BA279" i="2" s="1"/>
  <c r="AF279" i="2"/>
  <c r="Z279" i="2" s="1"/>
  <c r="M279" i="2"/>
  <c r="J279" i="2"/>
  <c r="AZ278" i="2"/>
  <c r="AK278" i="2"/>
  <c r="BA278" i="2" s="1"/>
  <c r="AF278" i="2"/>
  <c r="Z278" i="2" s="1"/>
  <c r="M278" i="2"/>
  <c r="J278" i="2"/>
  <c r="AZ340" i="2"/>
  <c r="AK340" i="2"/>
  <c r="BA340" i="2" s="1"/>
  <c r="AF340" i="2"/>
  <c r="Z340" i="2" s="1"/>
  <c r="M340" i="2"/>
  <c r="J340" i="2"/>
  <c r="AZ140" i="2"/>
  <c r="AK140" i="2"/>
  <c r="BA140" i="2" s="1"/>
  <c r="AF140" i="2"/>
  <c r="Z140" i="2" s="1"/>
  <c r="M140" i="2"/>
  <c r="J140" i="2"/>
  <c r="AZ277" i="2"/>
  <c r="AK277" i="2"/>
  <c r="BA277" i="2" s="1"/>
  <c r="AF277" i="2"/>
  <c r="Z277" i="2" s="1"/>
  <c r="M277" i="2"/>
  <c r="J277" i="2"/>
  <c r="AZ339" i="2"/>
  <c r="AK339" i="2"/>
  <c r="BA339" i="2" s="1"/>
  <c r="AF339" i="2"/>
  <c r="Z339" i="2" s="1"/>
  <c r="M339" i="2"/>
  <c r="J339" i="2"/>
  <c r="AZ88" i="2"/>
  <c r="AK88" i="2"/>
  <c r="BA88" i="2" s="1"/>
  <c r="AF88" i="2"/>
  <c r="Z88" i="2" s="1"/>
  <c r="M88" i="2"/>
  <c r="J88" i="2"/>
  <c r="AZ165" i="2"/>
  <c r="AK165" i="2"/>
  <c r="BA165" i="2" s="1"/>
  <c r="AF165" i="2"/>
  <c r="Z165" i="2" s="1"/>
  <c r="M165" i="2"/>
  <c r="J165" i="2"/>
  <c r="AZ164" i="2"/>
  <c r="AK164" i="2"/>
  <c r="BA164" i="2" s="1"/>
  <c r="AF164" i="2"/>
  <c r="Z164" i="2" s="1"/>
  <c r="M164" i="2"/>
  <c r="J164" i="2"/>
  <c r="AZ20" i="2"/>
  <c r="AK20" i="2"/>
  <c r="BA20" i="2" s="1"/>
  <c r="AF20" i="2"/>
  <c r="Z20" i="2" s="1"/>
  <c r="M20" i="2"/>
  <c r="J20" i="2"/>
  <c r="AZ139" i="2"/>
  <c r="AK139" i="2"/>
  <c r="BA139" i="2" s="1"/>
  <c r="AF139" i="2"/>
  <c r="Z139" i="2" s="1"/>
  <c r="M139" i="2"/>
  <c r="J139" i="2"/>
  <c r="AZ211" i="2"/>
  <c r="AK211" i="2"/>
  <c r="AF211" i="2"/>
  <c r="Z211" i="2" s="1"/>
  <c r="M211" i="2"/>
  <c r="J211" i="2"/>
  <c r="AZ338" i="2"/>
  <c r="AK338" i="2"/>
  <c r="BA338" i="2" s="1"/>
  <c r="AF338" i="2"/>
  <c r="Z338" i="2" s="1"/>
  <c r="M338" i="2"/>
  <c r="J338" i="2"/>
  <c r="AZ263" i="2"/>
  <c r="AK263" i="2"/>
  <c r="AF263" i="2"/>
  <c r="Z263" i="2" s="1"/>
  <c r="M263" i="2"/>
  <c r="J263" i="2"/>
  <c r="AZ276" i="2"/>
  <c r="AK276" i="2"/>
  <c r="AF276" i="2"/>
  <c r="Z276" i="2" s="1"/>
  <c r="M276" i="2"/>
  <c r="J276" i="2"/>
  <c r="AZ138" i="2"/>
  <c r="AK138" i="2"/>
  <c r="AF138" i="2"/>
  <c r="Z138" i="2" s="1"/>
  <c r="M138" i="2"/>
  <c r="J138" i="2"/>
  <c r="AZ35" i="2"/>
  <c r="AK35" i="2"/>
  <c r="BA35" i="2" s="1"/>
  <c r="AF35" i="2"/>
  <c r="Z35" i="2" s="1"/>
  <c r="M35" i="2"/>
  <c r="J35" i="2"/>
  <c r="AZ34" i="2"/>
  <c r="AK34" i="2"/>
  <c r="BA34" i="2" s="1"/>
  <c r="AF34" i="2"/>
  <c r="Z34" i="2" s="1"/>
  <c r="M34" i="2"/>
  <c r="J34" i="2"/>
  <c r="AZ87" i="2"/>
  <c r="AK87" i="2"/>
  <c r="AF87" i="2"/>
  <c r="Z87" i="2" s="1"/>
  <c r="M87" i="2"/>
  <c r="J87" i="2"/>
  <c r="AZ33" i="2"/>
  <c r="AK33" i="2"/>
  <c r="BA33" i="2" s="1"/>
  <c r="AF33" i="2"/>
  <c r="Z33" i="2" s="1"/>
  <c r="M33" i="2"/>
  <c r="J33" i="2"/>
  <c r="AZ32" i="2"/>
  <c r="AK32" i="2"/>
  <c r="BA32" i="2" s="1"/>
  <c r="AF32" i="2"/>
  <c r="Z32" i="2" s="1"/>
  <c r="M32" i="2"/>
  <c r="J32" i="2"/>
  <c r="AT18" i="2"/>
  <c r="AQ18" i="2"/>
  <c r="DT17" i="2"/>
  <c r="DS17" i="2"/>
  <c r="DR17" i="2"/>
  <c r="DQ17" i="2"/>
  <c r="Q377" i="3" l="1"/>
  <c r="Q375" i="3"/>
  <c r="K380" i="3"/>
  <c r="Q378" i="3"/>
  <c r="U158" i="3"/>
  <c r="T205" i="3"/>
  <c r="Q379" i="3"/>
  <c r="G380" i="3"/>
  <c r="Q380" i="3" s="1"/>
  <c r="R380" i="3" s="1"/>
  <c r="S380" i="3" s="1"/>
  <c r="T380" i="3" s="1"/>
  <c r="H380" i="3"/>
  <c r="N377" i="3"/>
  <c r="Q376" i="3"/>
  <c r="N375" i="3"/>
  <c r="T130" i="3"/>
  <c r="N378" i="3"/>
  <c r="U131" i="3"/>
  <c r="T157" i="3"/>
  <c r="N379" i="3"/>
  <c r="T39" i="3"/>
  <c r="Z392" i="2"/>
  <c r="Z394" i="2"/>
  <c r="Z395" i="2"/>
  <c r="Z393" i="2"/>
  <c r="Z386" i="2"/>
  <c r="Z389" i="2"/>
  <c r="Z390" i="2"/>
  <c r="Z391" i="2"/>
  <c r="Z385" i="2"/>
  <c r="Z388" i="2"/>
  <c r="Z387" i="2"/>
  <c r="Z379" i="2"/>
  <c r="Z384" i="2"/>
  <c r="Z377" i="2"/>
  <c r="Z380" i="2"/>
  <c r="Z378" i="2"/>
  <c r="Z381" i="2"/>
  <c r="T20" i="3"/>
  <c r="U79" i="3"/>
  <c r="T272" i="3"/>
  <c r="U206" i="3"/>
  <c r="U368" i="3"/>
  <c r="U374" i="3"/>
  <c r="U8" i="3"/>
  <c r="U40" i="3"/>
  <c r="AZ391" i="2"/>
  <c r="J386" i="2"/>
  <c r="J375" i="2"/>
  <c r="J390" i="2"/>
  <c r="J394" i="2"/>
  <c r="M395" i="2"/>
  <c r="AK389" i="2"/>
  <c r="M375" i="2"/>
  <c r="M385" i="2"/>
  <c r="M386" i="2"/>
  <c r="M390" i="2"/>
  <c r="J391" i="2"/>
  <c r="J393" i="2"/>
  <c r="AK393" i="2"/>
  <c r="AK392" i="2"/>
  <c r="DZ387" i="2"/>
  <c r="DZ388" i="2"/>
  <c r="BA138" i="2"/>
  <c r="AK386" i="2"/>
  <c r="BA50" i="2"/>
  <c r="BA386" i="2" s="1"/>
  <c r="AZ395" i="2"/>
  <c r="DZ386" i="2"/>
  <c r="AK391" i="2"/>
  <c r="BA211" i="2"/>
  <c r="BA391" i="2" s="1"/>
  <c r="AZ389" i="2"/>
  <c r="AZ394" i="2"/>
  <c r="AK395" i="2"/>
  <c r="AZ386" i="2"/>
  <c r="DZ395" i="2"/>
  <c r="J385" i="2"/>
  <c r="AF390" i="2"/>
  <c r="M391" i="2"/>
  <c r="AF395" i="2"/>
  <c r="AZ392" i="2"/>
  <c r="AK388" i="2"/>
  <c r="DZ389" i="2"/>
  <c r="DZ393" i="2"/>
  <c r="DZ392" i="2"/>
  <c r="DZ391" i="2"/>
  <c r="AZ384" i="2"/>
  <c r="AF385" i="2"/>
  <c r="AF386" i="2"/>
  <c r="J395" i="2"/>
  <c r="U10" i="3"/>
  <c r="AF375" i="2"/>
  <c r="AF394" i="2"/>
  <c r="AK387" i="2"/>
  <c r="M388" i="2"/>
  <c r="AF389" i="2"/>
  <c r="AF391" i="2"/>
  <c r="BA384" i="2"/>
  <c r="AZ390" i="2"/>
  <c r="K378" i="2"/>
  <c r="M384" i="2"/>
  <c r="J388" i="2"/>
  <c r="M394" i="2"/>
  <c r="AF388" i="2"/>
  <c r="M393" i="2"/>
  <c r="B384" i="2"/>
  <c r="EE384" i="2"/>
  <c r="BA389" i="2"/>
  <c r="BA385" i="2"/>
  <c r="B388" i="2"/>
  <c r="EE388" i="2"/>
  <c r="EE393" i="2"/>
  <c r="B393" i="2"/>
  <c r="BA390" i="2"/>
  <c r="AZ385" i="2"/>
  <c r="AZ375" i="2"/>
  <c r="AZ377" i="2"/>
  <c r="EE392" i="2"/>
  <c r="B392" i="2"/>
  <c r="K382" i="2"/>
  <c r="K377" i="2"/>
  <c r="BA394" i="2"/>
  <c r="AK385" i="2"/>
  <c r="AK377" i="2"/>
  <c r="AK375" i="2"/>
  <c r="AK17" i="2" s="1"/>
  <c r="AY141" i="2" s="1"/>
  <c r="DZ385" i="2"/>
  <c r="DZ377" i="2"/>
  <c r="DN377" i="2"/>
  <c r="DM377" i="2"/>
  <c r="AR377" i="2"/>
  <c r="AO377" i="2"/>
  <c r="AG377" i="2"/>
  <c r="AC377" i="2"/>
  <c r="F377" i="2"/>
  <c r="DZ375" i="2"/>
  <c r="AJ377" i="2"/>
  <c r="N377" i="2"/>
  <c r="AI377" i="2"/>
  <c r="AE377" i="2"/>
  <c r="Q377" i="2"/>
  <c r="I377" i="2"/>
  <c r="AL377" i="2"/>
  <c r="AH377" i="2"/>
  <c r="AD377" i="2"/>
  <c r="W377" i="2"/>
  <c r="L377" i="2"/>
  <c r="H377" i="2"/>
  <c r="AZ388" i="2"/>
  <c r="EE389" i="2"/>
  <c r="B389" i="2"/>
  <c r="AZ393" i="2"/>
  <c r="BA263" i="2"/>
  <c r="BA392" i="2" s="1"/>
  <c r="AK394" i="2"/>
  <c r="DZ394" i="2"/>
  <c r="B391" i="2"/>
  <c r="EE391" i="2"/>
  <c r="AK390" i="2"/>
  <c r="DZ390" i="2"/>
  <c r="BA62" i="2"/>
  <c r="BA387" i="2" s="1"/>
  <c r="Z375" i="2"/>
  <c r="Z18" i="2" s="1"/>
  <c r="AA349" i="2" s="1"/>
  <c r="AN349" i="2" s="1"/>
  <c r="EE385" i="2"/>
  <c r="B385" i="2"/>
  <c r="EE377" i="2"/>
  <c r="B377" i="2"/>
  <c r="EE375" i="2"/>
  <c r="BA87" i="2"/>
  <c r="BA388" i="2" s="1"/>
  <c r="BA276" i="2"/>
  <c r="BA393" i="2" s="1"/>
  <c r="B394" i="2"/>
  <c r="EE394" i="2"/>
  <c r="AK384" i="2"/>
  <c r="DZ384" i="2"/>
  <c r="EE390" i="2"/>
  <c r="B390" i="2"/>
  <c r="B387" i="2"/>
  <c r="EE387" i="2"/>
  <c r="EE386" i="2"/>
  <c r="B386" i="2"/>
  <c r="AZ387" i="2"/>
  <c r="BA369" i="2"/>
  <c r="BA395" i="2" s="1"/>
  <c r="B395" i="2"/>
  <c r="EE395" i="2"/>
  <c r="K379" i="2"/>
  <c r="K380" i="2"/>
  <c r="K381" i="2"/>
  <c r="AF384" i="2"/>
  <c r="J384" i="2"/>
  <c r="M392" i="2"/>
  <c r="M387" i="2"/>
  <c r="J389" i="2"/>
  <c r="AF393" i="2"/>
  <c r="AF387" i="2"/>
  <c r="J392" i="2"/>
  <c r="J387" i="2"/>
  <c r="M389" i="2"/>
  <c r="AF392" i="2"/>
  <c r="T376" i="3" l="1"/>
  <c r="T378" i="3"/>
  <c r="T377" i="3"/>
  <c r="T379" i="3"/>
  <c r="T375" i="3"/>
  <c r="N380" i="3"/>
  <c r="AY293" i="2"/>
  <c r="AA60" i="2"/>
  <c r="AN60" i="2" s="1"/>
  <c r="Z382" i="2"/>
  <c r="AA336" i="2"/>
  <c r="AN336" i="2" s="1"/>
  <c r="AY287" i="2"/>
  <c r="AY90" i="2"/>
  <c r="AY22" i="2"/>
  <c r="AY138" i="2"/>
  <c r="AY165" i="2"/>
  <c r="AA44" i="2"/>
  <c r="AN44" i="2" s="1"/>
  <c r="AA251" i="2"/>
  <c r="AN251" i="2" s="1"/>
  <c r="AA117" i="2"/>
  <c r="AN117" i="2" s="1"/>
  <c r="AA116" i="2"/>
  <c r="AN116" i="2" s="1"/>
  <c r="AA61" i="2"/>
  <c r="AN61" i="2" s="1"/>
  <c r="AA364" i="2"/>
  <c r="AN364" i="2" s="1"/>
  <c r="AA326" i="2"/>
  <c r="AN326" i="2" s="1"/>
  <c r="AA119" i="2"/>
  <c r="AN119" i="2" s="1"/>
  <c r="AA39" i="2"/>
  <c r="AN39" i="2" s="1"/>
  <c r="AA109" i="2"/>
  <c r="AN109" i="2" s="1"/>
  <c r="AA205" i="2"/>
  <c r="AN205" i="2" s="1"/>
  <c r="AA327" i="2"/>
  <c r="AN327" i="2" s="1"/>
  <c r="AA358" i="2"/>
  <c r="AN358" i="2" s="1"/>
  <c r="AA188" i="2"/>
  <c r="AN188" i="2" s="1"/>
  <c r="AA40" i="2"/>
  <c r="AN40" i="2" s="1"/>
  <c r="AA304" i="2"/>
  <c r="AN304" i="2" s="1"/>
  <c r="AA210" i="2"/>
  <c r="AN210" i="2" s="1"/>
  <c r="AA208" i="2"/>
  <c r="AN208" i="2" s="1"/>
  <c r="AA332" i="2"/>
  <c r="AN332" i="2" s="1"/>
  <c r="AA159" i="2"/>
  <c r="AN159" i="2" s="1"/>
  <c r="AA200" i="2"/>
  <c r="AN200" i="2" s="1"/>
  <c r="AA275" i="2"/>
  <c r="AN275" i="2" s="1"/>
  <c r="AA247" i="2"/>
  <c r="AN247" i="2" s="1"/>
  <c r="AA361" i="2"/>
  <c r="AN361" i="2" s="1"/>
  <c r="AA130" i="2"/>
  <c r="AN130" i="2" s="1"/>
  <c r="AA77" i="2"/>
  <c r="AN77" i="2" s="1"/>
  <c r="AA313" i="2"/>
  <c r="AN313" i="2" s="1"/>
  <c r="AA232" i="2"/>
  <c r="AN232" i="2" s="1"/>
  <c r="AA78" i="2"/>
  <c r="AN78" i="2" s="1"/>
  <c r="AA312" i="2"/>
  <c r="AN312" i="2" s="1"/>
  <c r="AA269" i="2"/>
  <c r="AN269" i="2" s="1"/>
  <c r="AA289" i="2"/>
  <c r="AN289" i="2" s="1"/>
  <c r="AY142" i="2"/>
  <c r="AY178" i="2"/>
  <c r="AY173" i="2"/>
  <c r="AY283" i="2"/>
  <c r="AY280" i="2"/>
  <c r="AY211" i="2"/>
  <c r="AA137" i="2"/>
  <c r="AN137" i="2" s="1"/>
  <c r="AA85" i="2"/>
  <c r="AN85" i="2" s="1"/>
  <c r="AA365" i="2"/>
  <c r="AN365" i="2" s="1"/>
  <c r="AA253" i="2"/>
  <c r="AN253" i="2" s="1"/>
  <c r="AA158" i="2"/>
  <c r="AN158" i="2" s="1"/>
  <c r="AA47" i="2"/>
  <c r="AN47" i="2" s="1"/>
  <c r="AA156" i="2"/>
  <c r="AN156" i="2" s="1"/>
  <c r="AA28" i="2"/>
  <c r="AN28" i="2" s="1"/>
  <c r="AA372" i="2"/>
  <c r="AN372" i="2" s="1"/>
  <c r="AA126" i="2"/>
  <c r="AN126" i="2" s="1"/>
  <c r="AA315" i="2"/>
  <c r="AN315" i="2" s="1"/>
  <c r="AA192" i="2"/>
  <c r="AN192" i="2" s="1"/>
  <c r="AA114" i="2"/>
  <c r="AN114" i="2" s="1"/>
  <c r="AA75" i="2"/>
  <c r="AN75" i="2" s="1"/>
  <c r="AA225" i="2"/>
  <c r="AN225" i="2" s="1"/>
  <c r="AA228" i="2"/>
  <c r="AN228" i="2" s="1"/>
  <c r="AA220" i="2"/>
  <c r="AN220" i="2" s="1"/>
  <c r="AA97" i="2"/>
  <c r="AN97" i="2" s="1"/>
  <c r="AY348" i="2"/>
  <c r="AY143" i="2"/>
  <c r="AY343" i="2"/>
  <c r="AY279" i="2"/>
  <c r="AY164" i="2"/>
  <c r="AY63" i="2"/>
  <c r="AY286" i="2"/>
  <c r="AY212" i="2"/>
  <c r="AY170" i="2"/>
  <c r="AY89" i="2"/>
  <c r="AY33" i="2"/>
  <c r="AA223" i="2"/>
  <c r="AN223" i="2" s="1"/>
  <c r="AA226" i="2"/>
  <c r="AN226" i="2" s="1"/>
  <c r="AA219" i="2"/>
  <c r="AN219" i="2" s="1"/>
  <c r="AY168" i="2"/>
  <c r="AA71" i="2"/>
  <c r="AN71" i="2" s="1"/>
  <c r="AA262" i="2"/>
  <c r="AN262" i="2" s="1"/>
  <c r="AA367" i="2"/>
  <c r="AN367" i="2" s="1"/>
  <c r="AA250" i="2"/>
  <c r="AN250" i="2" s="1"/>
  <c r="AA30" i="2"/>
  <c r="AN30" i="2" s="1"/>
  <c r="AA157" i="2"/>
  <c r="AN157" i="2" s="1"/>
  <c r="AA241" i="2"/>
  <c r="AN241" i="2" s="1"/>
  <c r="AA43" i="2"/>
  <c r="AN43" i="2" s="1"/>
  <c r="AA196" i="2"/>
  <c r="AN196" i="2" s="1"/>
  <c r="AA237" i="2"/>
  <c r="AN237" i="2" s="1"/>
  <c r="AA123" i="2"/>
  <c r="AN123" i="2" s="1"/>
  <c r="AA76" i="2"/>
  <c r="AN76" i="2" s="1"/>
  <c r="AA73" i="2"/>
  <c r="AN73" i="2" s="1"/>
  <c r="AA74" i="2"/>
  <c r="AN74" i="2" s="1"/>
  <c r="AA107" i="2"/>
  <c r="AN107" i="2" s="1"/>
  <c r="AA25" i="2"/>
  <c r="AN25" i="2" s="1"/>
  <c r="AA23" i="2"/>
  <c r="AN23" i="2" s="1"/>
  <c r="AA352" i="2"/>
  <c r="AN352" i="2" s="1"/>
  <c r="AA50" i="2"/>
  <c r="AY288" i="2"/>
  <c r="AY264" i="2"/>
  <c r="AY277" i="2"/>
  <c r="AY282" i="2"/>
  <c r="AY140" i="2"/>
  <c r="AA86" i="2"/>
  <c r="AN86" i="2" s="1"/>
  <c r="AA136" i="2"/>
  <c r="AN136" i="2" s="1"/>
  <c r="AA49" i="2"/>
  <c r="AN49" i="2" s="1"/>
  <c r="AA368" i="2"/>
  <c r="AN368" i="2" s="1"/>
  <c r="AA83" i="2"/>
  <c r="AN83" i="2" s="1"/>
  <c r="AA249" i="2"/>
  <c r="AN249" i="2" s="1"/>
  <c r="AA252" i="2"/>
  <c r="AN252" i="2" s="1"/>
  <c r="AA201" i="2"/>
  <c r="AN201" i="2" s="1"/>
  <c r="AA29" i="2"/>
  <c r="AN29" i="2" s="1"/>
  <c r="AA132" i="2"/>
  <c r="AN132" i="2" s="1"/>
  <c r="AA59" i="2"/>
  <c r="AN59" i="2" s="1"/>
  <c r="AA80" i="2"/>
  <c r="AN80" i="2" s="1"/>
  <c r="AA363" i="2"/>
  <c r="AN363" i="2" s="1"/>
  <c r="AA155" i="2"/>
  <c r="AN155" i="2" s="1"/>
  <c r="AA273" i="2"/>
  <c r="AN273" i="2" s="1"/>
  <c r="AA151" i="2"/>
  <c r="AN151" i="2" s="1"/>
  <c r="AA240" i="2"/>
  <c r="AN240" i="2" s="1"/>
  <c r="AA324" i="2"/>
  <c r="AN324" i="2" s="1"/>
  <c r="AA122" i="2"/>
  <c r="AN122" i="2" s="1"/>
  <c r="AA234" i="2"/>
  <c r="AN234" i="2" s="1"/>
  <c r="AA118" i="2"/>
  <c r="AN118" i="2" s="1"/>
  <c r="AA125" i="2"/>
  <c r="AN125" i="2" s="1"/>
  <c r="AA190" i="2"/>
  <c r="AN190" i="2" s="1"/>
  <c r="AA57" i="2"/>
  <c r="AN57" i="2" s="1"/>
  <c r="AA189" i="2"/>
  <c r="AN189" i="2" s="1"/>
  <c r="AA27" i="2"/>
  <c r="AN27" i="2" s="1"/>
  <c r="AA319" i="2"/>
  <c r="AN319" i="2" s="1"/>
  <c r="AA311" i="2"/>
  <c r="AN311" i="2" s="1"/>
  <c r="AA224" i="2"/>
  <c r="AN224" i="2" s="1"/>
  <c r="AA112" i="2"/>
  <c r="AN112" i="2" s="1"/>
  <c r="AA108" i="2"/>
  <c r="AN108" i="2" s="1"/>
  <c r="AA353" i="2"/>
  <c r="AN353" i="2" s="1"/>
  <c r="AA354" i="2"/>
  <c r="AN354" i="2" s="1"/>
  <c r="AA307" i="2"/>
  <c r="AN307" i="2" s="1"/>
  <c r="AA318" i="2"/>
  <c r="AN318" i="2" s="1"/>
  <c r="AA309" i="2"/>
  <c r="AN309" i="2" s="1"/>
  <c r="AA102" i="2"/>
  <c r="AN102" i="2" s="1"/>
  <c r="AA302" i="2"/>
  <c r="AN302" i="2" s="1"/>
  <c r="AA62" i="2"/>
  <c r="AA173" i="2"/>
  <c r="AN173" i="2" s="1"/>
  <c r="EC388" i="2"/>
  <c r="AA69" i="2"/>
  <c r="AN69" i="2" s="1"/>
  <c r="AA334" i="2"/>
  <c r="AN334" i="2" s="1"/>
  <c r="AA162" i="2"/>
  <c r="AN162" i="2" s="1"/>
  <c r="AA374" i="2"/>
  <c r="AN374" i="2" s="1"/>
  <c r="AA257" i="2"/>
  <c r="AN257" i="2" s="1"/>
  <c r="AA366" i="2"/>
  <c r="AN366" i="2" s="1"/>
  <c r="AA329" i="2"/>
  <c r="AN329" i="2" s="1"/>
  <c r="AA373" i="2"/>
  <c r="AN373" i="2" s="1"/>
  <c r="AA81" i="2"/>
  <c r="AN81" i="2" s="1"/>
  <c r="AA199" i="2"/>
  <c r="AN199" i="2" s="1"/>
  <c r="AA198" i="2"/>
  <c r="AN198" i="2" s="1"/>
  <c r="AA243" i="2"/>
  <c r="AN243" i="2" s="1"/>
  <c r="AA202" i="2"/>
  <c r="AN202" i="2" s="1"/>
  <c r="AA45" i="2"/>
  <c r="AN45" i="2" s="1"/>
  <c r="AA153" i="2"/>
  <c r="AN153" i="2" s="1"/>
  <c r="AA322" i="2"/>
  <c r="AN322" i="2" s="1"/>
  <c r="AA323" i="2"/>
  <c r="AN323" i="2" s="1"/>
  <c r="AA152" i="2"/>
  <c r="AN152" i="2" s="1"/>
  <c r="AA121" i="2"/>
  <c r="AN121" i="2" s="1"/>
  <c r="AA42" i="2"/>
  <c r="AN42" i="2" s="1"/>
  <c r="AA191" i="2"/>
  <c r="AN191" i="2" s="1"/>
  <c r="AA321" i="2"/>
  <c r="AN321" i="2" s="1"/>
  <c r="AA356" i="2"/>
  <c r="AN356" i="2" s="1"/>
  <c r="AA55" i="2"/>
  <c r="AN55" i="2" s="1"/>
  <c r="AA316" i="2"/>
  <c r="AN316" i="2" s="1"/>
  <c r="AA58" i="2"/>
  <c r="AN58" i="2" s="1"/>
  <c r="AA229" i="2"/>
  <c r="AN229" i="2" s="1"/>
  <c r="AA111" i="2"/>
  <c r="AN111" i="2" s="1"/>
  <c r="AA222" i="2"/>
  <c r="AN222" i="2" s="1"/>
  <c r="AA187" i="2"/>
  <c r="AN187" i="2" s="1"/>
  <c r="AA184" i="2"/>
  <c r="AN184" i="2" s="1"/>
  <c r="AA103" i="2"/>
  <c r="AN103" i="2" s="1"/>
  <c r="AA185" i="2"/>
  <c r="AN185" i="2" s="1"/>
  <c r="AA306" i="2"/>
  <c r="AN306" i="2" s="1"/>
  <c r="AA72" i="2"/>
  <c r="AN72" i="2" s="1"/>
  <c r="AA308" i="2"/>
  <c r="AN308" i="2" s="1"/>
  <c r="AA53" i="2"/>
  <c r="AN53" i="2" s="1"/>
  <c r="AA301" i="2"/>
  <c r="AN301" i="2" s="1"/>
  <c r="AA292" i="2"/>
  <c r="AN292" i="2" s="1"/>
  <c r="EC394" i="2"/>
  <c r="EC392" i="2"/>
  <c r="AA31" i="2"/>
  <c r="AN31" i="2" s="1"/>
  <c r="AA261" i="2"/>
  <c r="AN261" i="2" s="1"/>
  <c r="AA209" i="2"/>
  <c r="AN209" i="2" s="1"/>
  <c r="AA259" i="2"/>
  <c r="AN259" i="2" s="1"/>
  <c r="AA134" i="2"/>
  <c r="AN134" i="2" s="1"/>
  <c r="AA206" i="2"/>
  <c r="AN206" i="2" s="1"/>
  <c r="AA84" i="2"/>
  <c r="AN84" i="2" s="1"/>
  <c r="AA254" i="2"/>
  <c r="AN254" i="2" s="1"/>
  <c r="AA204" i="2"/>
  <c r="AN204" i="2" s="1"/>
  <c r="AA330" i="2"/>
  <c r="AN330" i="2" s="1"/>
  <c r="AA161" i="2"/>
  <c r="AN161" i="2" s="1"/>
  <c r="AA246" i="2"/>
  <c r="AN246" i="2" s="1"/>
  <c r="AA133" i="2"/>
  <c r="AN133" i="2" s="1"/>
  <c r="AA245" i="2"/>
  <c r="AN245" i="2" s="1"/>
  <c r="AA328" i="2"/>
  <c r="AN328" i="2" s="1"/>
  <c r="AA244" i="2"/>
  <c r="AN244" i="2" s="1"/>
  <c r="AA46" i="2"/>
  <c r="AN46" i="2" s="1"/>
  <c r="AA274" i="2"/>
  <c r="AN274" i="2" s="1"/>
  <c r="AA131" i="2"/>
  <c r="AN131" i="2" s="1"/>
  <c r="AA195" i="2"/>
  <c r="AN195" i="2" s="1"/>
  <c r="AA325" i="2"/>
  <c r="AN325" i="2" s="1"/>
  <c r="AA371" i="2"/>
  <c r="AN371" i="2" s="1"/>
  <c r="AA238" i="2"/>
  <c r="AN238" i="2" s="1"/>
  <c r="AA128" i="2"/>
  <c r="AN128" i="2" s="1"/>
  <c r="AA124" i="2"/>
  <c r="AN124" i="2" s="1"/>
  <c r="AA359" i="2"/>
  <c r="AN359" i="2" s="1"/>
  <c r="AA320" i="2"/>
  <c r="AN320" i="2" s="1"/>
  <c r="AA233" i="2"/>
  <c r="AN233" i="2" s="1"/>
  <c r="AA54" i="2"/>
  <c r="AN54" i="2" s="1"/>
  <c r="AA120" i="2"/>
  <c r="AN120" i="2" s="1"/>
  <c r="AA357" i="2"/>
  <c r="AN357" i="2" s="1"/>
  <c r="AA271" i="2"/>
  <c r="AN271" i="2" s="1"/>
  <c r="AA230" i="2"/>
  <c r="AN230" i="2" s="1"/>
  <c r="AA193" i="2"/>
  <c r="AN193" i="2" s="1"/>
  <c r="AA272" i="2"/>
  <c r="AN272" i="2" s="1"/>
  <c r="AA56" i="2"/>
  <c r="AN56" i="2" s="1"/>
  <c r="AA314" i="2"/>
  <c r="AN314" i="2" s="1"/>
  <c r="AA227" i="2"/>
  <c r="AN227" i="2" s="1"/>
  <c r="AA106" i="2"/>
  <c r="AN106" i="2" s="1"/>
  <c r="AA149" i="2"/>
  <c r="AN149" i="2" s="1"/>
  <c r="AA186" i="2"/>
  <c r="AN186" i="2" s="1"/>
  <c r="AA310" i="2"/>
  <c r="AN310" i="2" s="1"/>
  <c r="AA38" i="2"/>
  <c r="AN38" i="2" s="1"/>
  <c r="AA70" i="2"/>
  <c r="AN70" i="2" s="1"/>
  <c r="AA270" i="2"/>
  <c r="AN270" i="2" s="1"/>
  <c r="AA104" i="2"/>
  <c r="AN104" i="2" s="1"/>
  <c r="AA110" i="2"/>
  <c r="AN110" i="2" s="1"/>
  <c r="AA105" i="2"/>
  <c r="AN105" i="2" s="1"/>
  <c r="AA221" i="2"/>
  <c r="AN221" i="2" s="1"/>
  <c r="AA24" i="2"/>
  <c r="AN24" i="2" s="1"/>
  <c r="AA68" i="2"/>
  <c r="AN68" i="2" s="1"/>
  <c r="AA37" i="2"/>
  <c r="AN37" i="2" s="1"/>
  <c r="AA286" i="2"/>
  <c r="AN286" i="2" s="1"/>
  <c r="B380" i="2"/>
  <c r="EA394" i="2"/>
  <c r="EB389" i="2"/>
  <c r="AA51" i="2"/>
  <c r="AN51" i="2" s="1"/>
  <c r="DM380" i="2"/>
  <c r="EC386" i="2"/>
  <c r="EB392" i="2"/>
  <c r="EA386" i="2"/>
  <c r="EC393" i="2"/>
  <c r="AA174" i="2"/>
  <c r="AN174" i="2" s="1"/>
  <c r="ED384" i="2"/>
  <c r="EB391" i="2"/>
  <c r="ED392" i="2"/>
  <c r="AK378" i="2"/>
  <c r="AA218" i="2"/>
  <c r="AN218" i="2" s="1"/>
  <c r="EB385" i="2"/>
  <c r="EB386" i="2"/>
  <c r="EE378" i="2"/>
  <c r="EE380" i="2"/>
  <c r="B381" i="2"/>
  <c r="EC387" i="2"/>
  <c r="AA92" i="2"/>
  <c r="AN92" i="2" s="1"/>
  <c r="EC391" i="2"/>
  <c r="ED391" i="2"/>
  <c r="ED386" i="2"/>
  <c r="AA100" i="2"/>
  <c r="AN100" i="2" s="1"/>
  <c r="AA180" i="2"/>
  <c r="AN180" i="2" s="1"/>
  <c r="AA175" i="2"/>
  <c r="AN175" i="2" s="1"/>
  <c r="AA267" i="2"/>
  <c r="AN267" i="2" s="1"/>
  <c r="AA64" i="2"/>
  <c r="AN64" i="2" s="1"/>
  <c r="EB393" i="2"/>
  <c r="EA389" i="2"/>
  <c r="EB388" i="2"/>
  <c r="ED385" i="2"/>
  <c r="AI381" i="2"/>
  <c r="AE381" i="2"/>
  <c r="Q381" i="2"/>
  <c r="I381" i="2"/>
  <c r="ED378" i="2"/>
  <c r="AL381" i="2"/>
  <c r="AH381" i="2"/>
  <c r="AD381" i="2"/>
  <c r="W381" i="2"/>
  <c r="L381" i="2"/>
  <c r="H381" i="2"/>
  <c r="ED377" i="2"/>
  <c r="ED381" i="2"/>
  <c r="DN381" i="2"/>
  <c r="AO381" i="2"/>
  <c r="AG381" i="2"/>
  <c r="AC381" i="2"/>
  <c r="F381" i="2"/>
  <c r="ED380" i="2"/>
  <c r="DM381" i="2"/>
  <c r="AR381" i="2"/>
  <c r="AJ381" i="2"/>
  <c r="N381" i="2"/>
  <c r="ED379" i="2"/>
  <c r="ED375" i="2"/>
  <c r="DZ380" i="2"/>
  <c r="AK381" i="2"/>
  <c r="AY92" i="2"/>
  <c r="AY291" i="2"/>
  <c r="AY96" i="2"/>
  <c r="AY180" i="2"/>
  <c r="AY51" i="2"/>
  <c r="AY347" i="2"/>
  <c r="AY349" i="2"/>
  <c r="AY296" i="2"/>
  <c r="AY97" i="2"/>
  <c r="AY70" i="2"/>
  <c r="AY220" i="2"/>
  <c r="AY295" i="2"/>
  <c r="AY67" i="2"/>
  <c r="AY183" i="2"/>
  <c r="AY94" i="2"/>
  <c r="AY369" i="2"/>
  <c r="AY218" i="2"/>
  <c r="AY100" i="2"/>
  <c r="AY221" i="2"/>
  <c r="AY105" i="2"/>
  <c r="AY110" i="2"/>
  <c r="AY219" i="2"/>
  <c r="AY269" i="2"/>
  <c r="AY108" i="2"/>
  <c r="AY187" i="2"/>
  <c r="AY306" i="2"/>
  <c r="AY40" i="2"/>
  <c r="AY112" i="2"/>
  <c r="AY71" i="2"/>
  <c r="AY226" i="2"/>
  <c r="AY149" i="2"/>
  <c r="AY189" i="2"/>
  <c r="AY116" i="2"/>
  <c r="AY27" i="2"/>
  <c r="AY318" i="2"/>
  <c r="AY57" i="2"/>
  <c r="AY320" i="2"/>
  <c r="AY231" i="2"/>
  <c r="AY76" i="2"/>
  <c r="AY319" i="2"/>
  <c r="AY190" i="2"/>
  <c r="AY321" i="2"/>
  <c r="AY359" i="2"/>
  <c r="AY125" i="2"/>
  <c r="AY361" i="2"/>
  <c r="AY153" i="2"/>
  <c r="AY236" i="2"/>
  <c r="AY195" i="2"/>
  <c r="AY28" i="2"/>
  <c r="AY127" i="2"/>
  <c r="AY154" i="2"/>
  <c r="AY240" i="2"/>
  <c r="AY363" i="2"/>
  <c r="AY245" i="2"/>
  <c r="AY326" i="2"/>
  <c r="AY198" i="2"/>
  <c r="AY159" i="2"/>
  <c r="AY249" i="2"/>
  <c r="AY157" i="2"/>
  <c r="AY275" i="2"/>
  <c r="AY30" i="2"/>
  <c r="AY250" i="2"/>
  <c r="AY373" i="2"/>
  <c r="AY365" i="2"/>
  <c r="AY251" i="2"/>
  <c r="AY84" i="2"/>
  <c r="AY204" i="2"/>
  <c r="AY134" i="2"/>
  <c r="AY368" i="2"/>
  <c r="AY31" i="2"/>
  <c r="AY257" i="2"/>
  <c r="AY86" i="2"/>
  <c r="AY85" i="2"/>
  <c r="AY261" i="2"/>
  <c r="AG380" i="2"/>
  <c r="EC381" i="2"/>
  <c r="W380" i="2"/>
  <c r="EC378" i="2"/>
  <c r="AE380" i="2"/>
  <c r="EC385" i="2"/>
  <c r="L379" i="2"/>
  <c r="AL379" i="2"/>
  <c r="EB379" i="2"/>
  <c r="AO379" i="2"/>
  <c r="EB381" i="2"/>
  <c r="AZ380" i="2"/>
  <c r="AA32" i="2"/>
  <c r="AA351" i="2"/>
  <c r="AN351" i="2" s="1"/>
  <c r="AA299" i="2"/>
  <c r="AN299" i="2" s="1"/>
  <c r="AA296" i="2"/>
  <c r="AN296" i="2" s="1"/>
  <c r="AA345" i="2"/>
  <c r="AN345" i="2" s="1"/>
  <c r="AY171" i="2"/>
  <c r="AY166" i="2"/>
  <c r="EC390" i="2"/>
  <c r="EA388" i="2"/>
  <c r="BA379" i="2"/>
  <c r="EB387" i="2"/>
  <c r="ED393" i="2"/>
  <c r="AA369" i="2"/>
  <c r="AA52" i="2"/>
  <c r="AN52" i="2" s="1"/>
  <c r="AA26" i="2"/>
  <c r="AN26" i="2" s="1"/>
  <c r="AA150" i="2"/>
  <c r="AN150" i="2" s="1"/>
  <c r="AA360" i="2"/>
  <c r="AN360" i="2" s="1"/>
  <c r="AA362" i="2"/>
  <c r="AN362" i="2" s="1"/>
  <c r="AA242" i="2"/>
  <c r="AN242" i="2" s="1"/>
  <c r="AA331" i="2"/>
  <c r="AN331" i="2" s="1"/>
  <c r="AA258" i="2"/>
  <c r="AN258" i="2" s="1"/>
  <c r="AA260" i="2"/>
  <c r="AN260" i="2" s="1"/>
  <c r="AA337" i="2"/>
  <c r="AN337" i="2" s="1"/>
  <c r="EA387" i="2"/>
  <c r="AA268" i="2"/>
  <c r="AN268" i="2" s="1"/>
  <c r="AA297" i="2"/>
  <c r="AN297" i="2" s="1"/>
  <c r="AA216" i="2"/>
  <c r="AN216" i="2" s="1"/>
  <c r="AA91" i="2"/>
  <c r="AN91" i="2" s="1"/>
  <c r="EA384" i="2"/>
  <c r="AA36" i="2"/>
  <c r="AN36" i="2" s="1"/>
  <c r="AA280" i="2"/>
  <c r="AN280" i="2" s="1"/>
  <c r="AA211" i="2"/>
  <c r="AA279" i="2"/>
  <c r="AN279" i="2" s="1"/>
  <c r="AA34" i="2"/>
  <c r="AN34" i="2" s="1"/>
  <c r="AA214" i="2"/>
  <c r="AN214" i="2" s="1"/>
  <c r="AA88" i="2"/>
  <c r="AN88" i="2" s="1"/>
  <c r="AA346" i="2"/>
  <c r="AN346" i="2" s="1"/>
  <c r="AA172" i="2"/>
  <c r="AN172" i="2" s="1"/>
  <c r="AA141" i="2"/>
  <c r="AN141" i="2" s="1"/>
  <c r="AA281" i="2"/>
  <c r="AN281" i="2" s="1"/>
  <c r="AA169" i="2"/>
  <c r="AN169" i="2" s="1"/>
  <c r="AA20" i="2"/>
  <c r="EA390" i="2"/>
  <c r="B379" i="2"/>
  <c r="EE381" i="2"/>
  <c r="AA284" i="2"/>
  <c r="AN284" i="2" s="1"/>
  <c r="EC384" i="2"/>
  <c r="EA391" i="2"/>
  <c r="AY338" i="2"/>
  <c r="AY35" i="2"/>
  <c r="AY32" i="2"/>
  <c r="AY276" i="2"/>
  <c r="AY87" i="2"/>
  <c r="AY263" i="2"/>
  <c r="AY34" i="2"/>
  <c r="AY167" i="2"/>
  <c r="AY278" i="2"/>
  <c r="AY339" i="2"/>
  <c r="AY20" i="2"/>
  <c r="EC395" i="2"/>
  <c r="AY62" i="2"/>
  <c r="AY95" i="2"/>
  <c r="AY146" i="2"/>
  <c r="AY301" i="2"/>
  <c r="AY91" i="2"/>
  <c r="AY213" i="2"/>
  <c r="AY177" i="2"/>
  <c r="AY265" i="2"/>
  <c r="AY268" i="2"/>
  <c r="AY101" i="2"/>
  <c r="AY305" i="2"/>
  <c r="AY65" i="2"/>
  <c r="AY267" i="2"/>
  <c r="AY174" i="2"/>
  <c r="AY292" i="2"/>
  <c r="AY297" i="2"/>
  <c r="AY68" i="2"/>
  <c r="AY69" i="2"/>
  <c r="AY222" i="2"/>
  <c r="AY225" i="2"/>
  <c r="AY312" i="2"/>
  <c r="AY304" i="2"/>
  <c r="AY307" i="2"/>
  <c r="AY185" i="2"/>
  <c r="AY54" i="2"/>
  <c r="AY308" i="2"/>
  <c r="AY109" i="2"/>
  <c r="AY42" i="2"/>
  <c r="AY106" i="2"/>
  <c r="AY227" i="2"/>
  <c r="AY313" i="2"/>
  <c r="AY230" i="2"/>
  <c r="AY357" i="2"/>
  <c r="AY120" i="2"/>
  <c r="AY355" i="2"/>
  <c r="AY232" i="2"/>
  <c r="AY272" i="2"/>
  <c r="AY115" i="2"/>
  <c r="AY233" i="2"/>
  <c r="AY56" i="2"/>
  <c r="AY118" i="2"/>
  <c r="AY121" i="2"/>
  <c r="AY237" i="2"/>
  <c r="AY371" i="2"/>
  <c r="AY238" i="2"/>
  <c r="AY372" i="2"/>
  <c r="AY360" i="2"/>
  <c r="AY44" i="2"/>
  <c r="AY79" i="2"/>
  <c r="AY130" i="2"/>
  <c r="AY126" i="2"/>
  <c r="AY155" i="2"/>
  <c r="AY46" i="2"/>
  <c r="AY133" i="2"/>
  <c r="AY242" i="2"/>
  <c r="AY47" i="2"/>
  <c r="AY160" i="2"/>
  <c r="AY82" i="2"/>
  <c r="AY132" i="2"/>
  <c r="AY59" i="2"/>
  <c r="AY158" i="2"/>
  <c r="AY247" i="2"/>
  <c r="AY252" i="2"/>
  <c r="AY48" i="2"/>
  <c r="AY203" i="2"/>
  <c r="AY256" i="2"/>
  <c r="AY366" i="2"/>
  <c r="AY333" i="2"/>
  <c r="AY260" i="2"/>
  <c r="AY337" i="2"/>
  <c r="AY49" i="2"/>
  <c r="AY135" i="2"/>
  <c r="AY162" i="2"/>
  <c r="AY209" i="2"/>
  <c r="EC375" i="2"/>
  <c r="AO380" i="2"/>
  <c r="EC377" i="2"/>
  <c r="AD380" i="2"/>
  <c r="I380" i="2"/>
  <c r="AI380" i="2"/>
  <c r="AJ380" i="2"/>
  <c r="EB375" i="2"/>
  <c r="W379" i="2"/>
  <c r="EB378" i="2"/>
  <c r="AE379" i="2"/>
  <c r="AJ379" i="2"/>
  <c r="F379" i="2"/>
  <c r="DN379" i="2"/>
  <c r="AZ381" i="2"/>
  <c r="AA183" i="2"/>
  <c r="AN183" i="2" s="1"/>
  <c r="AA67" i="2"/>
  <c r="AN67" i="2" s="1"/>
  <c r="AA298" i="2"/>
  <c r="AN298" i="2" s="1"/>
  <c r="AA350" i="2"/>
  <c r="AN350" i="2" s="1"/>
  <c r="AA291" i="2"/>
  <c r="AN291" i="2" s="1"/>
  <c r="AY285" i="2"/>
  <c r="AY342" i="2"/>
  <c r="AY340" i="2"/>
  <c r="BA380" i="2"/>
  <c r="EC389" i="2"/>
  <c r="ED388" i="2"/>
  <c r="AA101" i="2"/>
  <c r="AN101" i="2" s="1"/>
  <c r="AA317" i="2"/>
  <c r="AN317" i="2" s="1"/>
  <c r="AA41" i="2"/>
  <c r="AN41" i="2" s="1"/>
  <c r="AA235" i="2"/>
  <c r="AN235" i="2" s="1"/>
  <c r="AA197" i="2"/>
  <c r="AN197" i="2" s="1"/>
  <c r="AA127" i="2"/>
  <c r="AN127" i="2" s="1"/>
  <c r="AA160" i="2"/>
  <c r="AN160" i="2" s="1"/>
  <c r="AA48" i="2"/>
  <c r="AN48" i="2" s="1"/>
  <c r="AA255" i="2"/>
  <c r="AN255" i="2" s="1"/>
  <c r="AA207" i="2"/>
  <c r="AN207" i="2" s="1"/>
  <c r="ED395" i="2"/>
  <c r="AA98" i="2"/>
  <c r="AN98" i="2" s="1"/>
  <c r="AA370" i="2"/>
  <c r="AN370" i="2" s="1"/>
  <c r="AA65" i="2"/>
  <c r="AN65" i="2" s="1"/>
  <c r="AA95" i="2"/>
  <c r="AN95" i="2" s="1"/>
  <c r="AA176" i="2"/>
  <c r="AN176" i="2" s="1"/>
  <c r="AA287" i="2"/>
  <c r="AN287" i="2" s="1"/>
  <c r="AY281" i="2"/>
  <c r="EB390" i="2"/>
  <c r="AA144" i="2"/>
  <c r="AN144" i="2" s="1"/>
  <c r="AA168" i="2"/>
  <c r="AN168" i="2" s="1"/>
  <c r="AY176" i="2"/>
  <c r="AA278" i="2"/>
  <c r="AN278" i="2" s="1"/>
  <c r="AA338" i="2"/>
  <c r="AA87" i="2"/>
  <c r="AA140" i="2"/>
  <c r="AN140" i="2" s="1"/>
  <c r="AA138" i="2"/>
  <c r="AA344" i="2"/>
  <c r="AN344" i="2" s="1"/>
  <c r="AA171" i="2"/>
  <c r="AN171" i="2" s="1"/>
  <c r="AA342" i="2"/>
  <c r="AN342" i="2" s="1"/>
  <c r="AA341" i="2"/>
  <c r="AN341" i="2" s="1"/>
  <c r="AA21" i="2"/>
  <c r="AN21" i="2" s="1"/>
  <c r="AA139" i="2"/>
  <c r="AN139" i="2" s="1"/>
  <c r="E377" i="2"/>
  <c r="EE379" i="2"/>
  <c r="EA385" i="2"/>
  <c r="EA381" i="2"/>
  <c r="AL378" i="2"/>
  <c r="AH378" i="2"/>
  <c r="AD378" i="2"/>
  <c r="W378" i="2"/>
  <c r="L378" i="2"/>
  <c r="H378" i="2"/>
  <c r="EA377" i="2"/>
  <c r="EA380" i="2"/>
  <c r="DN378" i="2"/>
  <c r="AO378" i="2"/>
  <c r="AG378" i="2"/>
  <c r="AC378" i="2"/>
  <c r="F378" i="2"/>
  <c r="EA379" i="2"/>
  <c r="DM378" i="2"/>
  <c r="AR378" i="2"/>
  <c r="AJ378" i="2"/>
  <c r="N378" i="2"/>
  <c r="EA378" i="2"/>
  <c r="AI378" i="2"/>
  <c r="AE378" i="2"/>
  <c r="Q378" i="2"/>
  <c r="I378" i="2"/>
  <c r="J378" i="2" s="1"/>
  <c r="EA375" i="2"/>
  <c r="ED390" i="2"/>
  <c r="M377" i="2"/>
  <c r="AF377" i="2"/>
  <c r="DZ379" i="2"/>
  <c r="DZ381" i="2"/>
  <c r="AK379" i="2"/>
  <c r="AY144" i="2"/>
  <c r="AY289" i="2"/>
  <c r="AY50" i="2"/>
  <c r="AY298" i="2"/>
  <c r="AY181" i="2"/>
  <c r="AY36" i="2"/>
  <c r="AY214" i="2"/>
  <c r="AY145" i="2"/>
  <c r="AY299" i="2"/>
  <c r="AY351" i="2"/>
  <c r="AY23" i="2"/>
  <c r="AY103" i="2"/>
  <c r="AY179" i="2"/>
  <c r="AY302" i="2"/>
  <c r="AY175" i="2"/>
  <c r="AY215" i="2"/>
  <c r="AY217" i="2"/>
  <c r="AY182" i="2"/>
  <c r="AY102" i="2"/>
  <c r="AY39" i="2"/>
  <c r="AY25" i="2"/>
  <c r="AY316" i="2"/>
  <c r="AY24" i="2"/>
  <c r="AY309" i="2"/>
  <c r="AY72" i="2"/>
  <c r="AY113" i="2"/>
  <c r="AY224" i="2"/>
  <c r="AY111" i="2"/>
  <c r="AY38" i="2"/>
  <c r="AY310" i="2"/>
  <c r="AY186" i="2"/>
  <c r="AY315" i="2"/>
  <c r="AY55" i="2"/>
  <c r="AY191" i="2"/>
  <c r="AY41" i="2"/>
  <c r="AY73" i="2"/>
  <c r="AY356" i="2"/>
  <c r="AY192" i="2"/>
  <c r="AY150" i="2"/>
  <c r="AY358" i="2"/>
  <c r="AY74" i="2"/>
  <c r="AY77" i="2"/>
  <c r="AY193" i="2"/>
  <c r="AY123" i="2"/>
  <c r="AY322" i="2"/>
  <c r="AY324" i="2"/>
  <c r="AY235" i="2"/>
  <c r="AY323" i="2"/>
  <c r="AY196" i="2"/>
  <c r="AY239" i="2"/>
  <c r="AY197" i="2"/>
  <c r="AY273" i="2"/>
  <c r="AY45" i="2"/>
  <c r="AY244" i="2"/>
  <c r="AY246" i="2"/>
  <c r="AY131" i="2"/>
  <c r="AY200" i="2"/>
  <c r="AY329" i="2"/>
  <c r="AY243" i="2"/>
  <c r="AY81" i="2"/>
  <c r="AY199" i="2"/>
  <c r="AY161" i="2"/>
  <c r="AY60" i="2"/>
  <c r="AY83" i="2"/>
  <c r="AY332" i="2"/>
  <c r="AY254" i="2"/>
  <c r="AY258" i="2"/>
  <c r="AY61" i="2"/>
  <c r="AY255" i="2"/>
  <c r="AY137" i="2"/>
  <c r="AY259" i="2"/>
  <c r="AY334" i="2"/>
  <c r="AY210" i="2"/>
  <c r="AY136" i="2"/>
  <c r="AY374" i="2"/>
  <c r="F380" i="2"/>
  <c r="DN380" i="2"/>
  <c r="H380" i="2"/>
  <c r="AH380" i="2"/>
  <c r="Q380" i="2"/>
  <c r="EC379" i="2"/>
  <c r="AR380" i="2"/>
  <c r="EB377" i="2"/>
  <c r="AD379" i="2"/>
  <c r="I379" i="2"/>
  <c r="J379" i="2" s="1"/>
  <c r="AI379" i="2"/>
  <c r="AR379" i="2"/>
  <c r="AC379" i="2"/>
  <c r="EB380" i="2"/>
  <c r="AZ378" i="2"/>
  <c r="AA303" i="2"/>
  <c r="AN303" i="2" s="1"/>
  <c r="AA300" i="2"/>
  <c r="AN300" i="2" s="1"/>
  <c r="AA265" i="2"/>
  <c r="AN265" i="2" s="1"/>
  <c r="AA93" i="2"/>
  <c r="AN93" i="2" s="1"/>
  <c r="AA63" i="2"/>
  <c r="AN63" i="2" s="1"/>
  <c r="AY284" i="2"/>
  <c r="AY341" i="2"/>
  <c r="AY88" i="2"/>
  <c r="EB384" i="2"/>
  <c r="AY139" i="2"/>
  <c r="EA393" i="2"/>
  <c r="BA375" i="2"/>
  <c r="BA377" i="2"/>
  <c r="AA215" i="2"/>
  <c r="AN215" i="2" s="1"/>
  <c r="AA148" i="2"/>
  <c r="AN148" i="2" s="1"/>
  <c r="AA113" i="2"/>
  <c r="AN113" i="2" s="1"/>
  <c r="AA231" i="2"/>
  <c r="AN231" i="2" s="1"/>
  <c r="AA194" i="2"/>
  <c r="AN194" i="2" s="1"/>
  <c r="AA79" i="2"/>
  <c r="AN79" i="2" s="1"/>
  <c r="AA129" i="2"/>
  <c r="AN129" i="2" s="1"/>
  <c r="AA248" i="2"/>
  <c r="AN248" i="2" s="1"/>
  <c r="AA333" i="2"/>
  <c r="AN333" i="2" s="1"/>
  <c r="AA256" i="2"/>
  <c r="AN256" i="2" s="1"/>
  <c r="AA135" i="2"/>
  <c r="AN135" i="2" s="1"/>
  <c r="ED387" i="2"/>
  <c r="AA182" i="2"/>
  <c r="AN182" i="2" s="1"/>
  <c r="AA217" i="2"/>
  <c r="AN217" i="2" s="1"/>
  <c r="AA96" i="2"/>
  <c r="AN96" i="2" s="1"/>
  <c r="AY37" i="2"/>
  <c r="AA347" i="2"/>
  <c r="AN347" i="2" s="1"/>
  <c r="AY169" i="2"/>
  <c r="AA212" i="2"/>
  <c r="AN212" i="2" s="1"/>
  <c r="AA167" i="2"/>
  <c r="AN167" i="2" s="1"/>
  <c r="AA285" i="2"/>
  <c r="AN285" i="2" s="1"/>
  <c r="AA340" i="2"/>
  <c r="AN340" i="2" s="1"/>
  <c r="AA263" i="2"/>
  <c r="AA277" i="2"/>
  <c r="AN277" i="2" s="1"/>
  <c r="AA177" i="2"/>
  <c r="AN177" i="2" s="1"/>
  <c r="AA283" i="2"/>
  <c r="AN283" i="2" s="1"/>
  <c r="AA170" i="2"/>
  <c r="AN170" i="2" s="1"/>
  <c r="AA282" i="2"/>
  <c r="AN282" i="2" s="1"/>
  <c r="AA22" i="2"/>
  <c r="AN22" i="2" s="1"/>
  <c r="AA165" i="2"/>
  <c r="AN165" i="2" s="1"/>
  <c r="AA33" i="2"/>
  <c r="AN33" i="2" s="1"/>
  <c r="B378" i="2"/>
  <c r="B382" i="2" s="1"/>
  <c r="AA99" i="2"/>
  <c r="AN99" i="2" s="1"/>
  <c r="AA266" i="2"/>
  <c r="AN266" i="2" s="1"/>
  <c r="AA293" i="2"/>
  <c r="AN293" i="2" s="1"/>
  <c r="AA348" i="2"/>
  <c r="AN348" i="2" s="1"/>
  <c r="ED394" i="2"/>
  <c r="J377" i="2"/>
  <c r="DZ378" i="2"/>
  <c r="AK380" i="2"/>
  <c r="AY345" i="2"/>
  <c r="AY64" i="2"/>
  <c r="AY216" i="2"/>
  <c r="AY66" i="2"/>
  <c r="AY147" i="2"/>
  <c r="AY346" i="2"/>
  <c r="AY93" i="2"/>
  <c r="AY350" i="2"/>
  <c r="AY266" i="2"/>
  <c r="AY99" i="2"/>
  <c r="AY148" i="2"/>
  <c r="AY52" i="2"/>
  <c r="AY370" i="2"/>
  <c r="AY98" i="2"/>
  <c r="AY290" i="2"/>
  <c r="AY294" i="2"/>
  <c r="AY300" i="2"/>
  <c r="AY303" i="2"/>
  <c r="AY352" i="2"/>
  <c r="AY223" i="2"/>
  <c r="AY354" i="2"/>
  <c r="AY317" i="2"/>
  <c r="AY53" i="2"/>
  <c r="AY107" i="2"/>
  <c r="AY311" i="2"/>
  <c r="AY353" i="2"/>
  <c r="AY184" i="2"/>
  <c r="AY228" i="2"/>
  <c r="AY104" i="2"/>
  <c r="AY270" i="2"/>
  <c r="AY188" i="2"/>
  <c r="AY229" i="2"/>
  <c r="AY271" i="2"/>
  <c r="AY234" i="2"/>
  <c r="AY314" i="2"/>
  <c r="AY114" i="2"/>
  <c r="AY117" i="2"/>
  <c r="AY26" i="2"/>
  <c r="AY58" i="2"/>
  <c r="AY119" i="2"/>
  <c r="AY75" i="2"/>
  <c r="AY78" i="2"/>
  <c r="AY122" i="2"/>
  <c r="AY124" i="2"/>
  <c r="AY151" i="2"/>
  <c r="AY43" i="2"/>
  <c r="AY194" i="2"/>
  <c r="AY152" i="2"/>
  <c r="AY128" i="2"/>
  <c r="AY362" i="2"/>
  <c r="AY241" i="2"/>
  <c r="AY325" i="2"/>
  <c r="AY274" i="2"/>
  <c r="AY328" i="2"/>
  <c r="AY129" i="2"/>
  <c r="AY80" i="2"/>
  <c r="AY29" i="2"/>
  <c r="AY248" i="2"/>
  <c r="AY327" i="2"/>
  <c r="AY156" i="2"/>
  <c r="AY364" i="2"/>
  <c r="AY201" i="2"/>
  <c r="AY202" i="2"/>
  <c r="AY331" i="2"/>
  <c r="AY330" i="2"/>
  <c r="AY205" i="2"/>
  <c r="AY253" i="2"/>
  <c r="AY206" i="2"/>
  <c r="AY367" i="2"/>
  <c r="AY335" i="2"/>
  <c r="AY208" i="2"/>
  <c r="AY207" i="2"/>
  <c r="AY262" i="2"/>
  <c r="AY336" i="2"/>
  <c r="AY163" i="2"/>
  <c r="AC380" i="2"/>
  <c r="EC380" i="2"/>
  <c r="L380" i="2"/>
  <c r="AL380" i="2"/>
  <c r="N380" i="2"/>
  <c r="H379" i="2"/>
  <c r="AH379" i="2"/>
  <c r="Q379" i="2"/>
  <c r="N379" i="2"/>
  <c r="DM379" i="2"/>
  <c r="AG379" i="2"/>
  <c r="AZ379" i="2"/>
  <c r="AA147" i="2"/>
  <c r="AN147" i="2" s="1"/>
  <c r="AA66" i="2"/>
  <c r="AN66" i="2" s="1"/>
  <c r="AA146" i="2"/>
  <c r="AN146" i="2" s="1"/>
  <c r="AA178" i="2"/>
  <c r="AN178" i="2" s="1"/>
  <c r="AA290" i="2"/>
  <c r="AN290" i="2" s="1"/>
  <c r="AY344" i="2"/>
  <c r="AY21" i="2"/>
  <c r="ED389" i="2"/>
  <c r="BA378" i="2"/>
  <c r="BA381" i="2"/>
  <c r="EB395" i="2"/>
  <c r="EA392" i="2"/>
  <c r="AA35" i="2"/>
  <c r="AN35" i="2" s="1"/>
  <c r="AA294" i="2"/>
  <c r="AN294" i="2" s="1"/>
  <c r="AA305" i="2"/>
  <c r="AN305" i="2" s="1"/>
  <c r="AA355" i="2"/>
  <c r="AN355" i="2" s="1"/>
  <c r="AA115" i="2"/>
  <c r="AN115" i="2" s="1"/>
  <c r="AA236" i="2"/>
  <c r="AN236" i="2" s="1"/>
  <c r="AA239" i="2"/>
  <c r="AN239" i="2" s="1"/>
  <c r="AA154" i="2"/>
  <c r="AN154" i="2" s="1"/>
  <c r="AA82" i="2"/>
  <c r="AN82" i="2" s="1"/>
  <c r="AA203" i="2"/>
  <c r="AN203" i="2" s="1"/>
  <c r="AA163" i="2"/>
  <c r="AN163" i="2" s="1"/>
  <c r="AA335" i="2"/>
  <c r="AN335" i="2" s="1"/>
  <c r="EA395" i="2"/>
  <c r="AA181" i="2"/>
  <c r="AN181" i="2" s="1"/>
  <c r="AA179" i="2"/>
  <c r="AN179" i="2" s="1"/>
  <c r="AA295" i="2"/>
  <c r="AN295" i="2" s="1"/>
  <c r="AA94" i="2"/>
  <c r="AN94" i="2" s="1"/>
  <c r="AA288" i="2"/>
  <c r="AN288" i="2" s="1"/>
  <c r="AY172" i="2"/>
  <c r="EB394" i="2"/>
  <c r="AA143" i="2"/>
  <c r="AN143" i="2" s="1"/>
  <c r="AA166" i="2"/>
  <c r="AN166" i="2" s="1"/>
  <c r="AA89" i="2"/>
  <c r="AN89" i="2" s="1"/>
  <c r="AA276" i="2"/>
  <c r="AA145" i="2"/>
  <c r="AN145" i="2" s="1"/>
  <c r="AA339" i="2"/>
  <c r="AN339" i="2" s="1"/>
  <c r="AA213" i="2"/>
  <c r="AN213" i="2" s="1"/>
  <c r="AA142" i="2"/>
  <c r="AN142" i="2" s="1"/>
  <c r="AA343" i="2"/>
  <c r="AN343" i="2" s="1"/>
  <c r="AA264" i="2"/>
  <c r="AN264" i="2" s="1"/>
  <c r="AA90" i="2"/>
  <c r="AN90" i="2" s="1"/>
  <c r="AA164" i="2"/>
  <c r="AN338" i="2" l="1"/>
  <c r="AA394" i="2"/>
  <c r="AN211" i="2"/>
  <c r="AA391" i="2"/>
  <c r="AN164" i="2"/>
  <c r="AA390" i="2"/>
  <c r="AN276" i="2"/>
  <c r="AN393" i="2" s="1"/>
  <c r="AA393" i="2"/>
  <c r="AN369" i="2"/>
  <c r="AA395" i="2"/>
  <c r="AN62" i="2"/>
  <c r="AA387" i="2"/>
  <c r="AN138" i="2"/>
  <c r="AA389" i="2"/>
  <c r="AN20" i="2"/>
  <c r="AN384" i="2" s="1"/>
  <c r="AA384" i="2"/>
  <c r="AA377" i="2"/>
  <c r="AA380" i="2"/>
  <c r="AA378" i="2"/>
  <c r="AA381" i="2"/>
  <c r="AA379" i="2"/>
  <c r="AN263" i="2"/>
  <c r="AN392" i="2" s="1"/>
  <c r="AA392" i="2"/>
  <c r="AN87" i="2"/>
  <c r="AN388" i="2" s="1"/>
  <c r="AA388" i="2"/>
  <c r="AA385" i="2"/>
  <c r="AN50" i="2"/>
  <c r="AA386" i="2"/>
  <c r="W382" i="2"/>
  <c r="AI382" i="2"/>
  <c r="AG382" i="2"/>
  <c r="AF378" i="2"/>
  <c r="AO382" i="2"/>
  <c r="EE382" i="2"/>
  <c r="AN386" i="2"/>
  <c r="M381" i="2"/>
  <c r="AJ382" i="2"/>
  <c r="AL382" i="2"/>
  <c r="DN382" i="2"/>
  <c r="DZ382" i="2"/>
  <c r="M380" i="2"/>
  <c r="AE382" i="2"/>
  <c r="DM382" i="2"/>
  <c r="Q382" i="2"/>
  <c r="AR382" i="2"/>
  <c r="AC382" i="2"/>
  <c r="AY391" i="2"/>
  <c r="AK382" i="2"/>
  <c r="N382" i="2"/>
  <c r="AD382" i="2"/>
  <c r="AN387" i="2"/>
  <c r="H382" i="2"/>
  <c r="AH382" i="2"/>
  <c r="AZ382" i="2"/>
  <c r="AZ10" i="2" s="1"/>
  <c r="F382" i="2"/>
  <c r="M378" i="2"/>
  <c r="L382" i="2"/>
  <c r="EA382" i="2"/>
  <c r="AN389" i="2"/>
  <c r="AY393" i="2"/>
  <c r="J380" i="2"/>
  <c r="AY384" i="2"/>
  <c r="AY385" i="2"/>
  <c r="AY379" i="2"/>
  <c r="AY378" i="2"/>
  <c r="AY381" i="2"/>
  <c r="AY377" i="2"/>
  <c r="AY380" i="2"/>
  <c r="AY375" i="2"/>
  <c r="AY389" i="2"/>
  <c r="AN395" i="2"/>
  <c r="AY395" i="2"/>
  <c r="AF381" i="2"/>
  <c r="BA382" i="2"/>
  <c r="BA10" i="2" s="1"/>
  <c r="EB382" i="2"/>
  <c r="AY392" i="2"/>
  <c r="AN391" i="2"/>
  <c r="AA375" i="2"/>
  <c r="AA18" i="2" s="1"/>
  <c r="AN32" i="2"/>
  <c r="M379" i="2"/>
  <c r="AF380" i="2"/>
  <c r="ED382" i="2"/>
  <c r="J381" i="2"/>
  <c r="AN390" i="2"/>
  <c r="I382" i="2"/>
  <c r="AY386" i="2"/>
  <c r="E378" i="2"/>
  <c r="E379" i="2" s="1"/>
  <c r="E380" i="2" s="1"/>
  <c r="E381" i="2" s="1"/>
  <c r="AY390" i="2"/>
  <c r="AN394" i="2"/>
  <c r="AF379" i="2"/>
  <c r="EC382" i="2"/>
  <c r="AY387" i="2"/>
  <c r="AY388" i="2"/>
  <c r="AY394" i="2"/>
  <c r="AA382" i="2" l="1"/>
  <c r="AF382" i="2"/>
  <c r="M382" i="2"/>
  <c r="J382" i="2"/>
  <c r="AY382" i="2"/>
  <c r="AY10" i="2" s="1"/>
  <c r="BD133" i="2" s="1"/>
  <c r="AN385" i="2"/>
  <c r="AN380" i="2"/>
  <c r="AN379" i="2"/>
  <c r="AN378" i="2"/>
  <c r="AN381" i="2"/>
  <c r="AN377" i="2"/>
  <c r="AN375" i="2"/>
  <c r="BD90" i="2"/>
  <c r="BD22" i="2"/>
  <c r="BD343" i="2"/>
  <c r="BD277" i="2"/>
  <c r="BD89" i="2"/>
  <c r="BD282" i="2"/>
  <c r="BD168" i="2"/>
  <c r="BD212" i="2"/>
  <c r="BD33" i="2"/>
  <c r="BD173" i="2"/>
  <c r="BD165" i="2"/>
  <c r="BD143" i="2"/>
  <c r="BD264" i="2"/>
  <c r="BD170" i="2"/>
  <c r="BD138" i="2"/>
  <c r="BD348" i="2"/>
  <c r="BD280" i="2"/>
  <c r="BD211" i="2"/>
  <c r="BD57" i="2"/>
  <c r="BD134" i="2"/>
  <c r="BD171" i="2"/>
  <c r="BC146" i="2"/>
  <c r="BC305" i="2"/>
  <c r="BD109" i="2"/>
  <c r="BD355" i="2"/>
  <c r="BD132" i="2"/>
  <c r="BD366" i="2"/>
  <c r="BD281" i="2"/>
  <c r="BC25" i="2"/>
  <c r="BD38" i="2"/>
  <c r="BD322" i="2"/>
  <c r="BD199" i="2"/>
  <c r="BC284" i="2"/>
  <c r="BC37" i="2"/>
  <c r="BC350" i="2"/>
  <c r="BC229" i="2"/>
  <c r="BC119" i="2"/>
  <c r="BD331" i="2"/>
  <c r="BC207" i="2"/>
  <c r="BC67" i="2"/>
  <c r="BD110" i="2"/>
  <c r="BC71" i="2"/>
  <c r="BC363" i="2"/>
  <c r="BC166" i="2"/>
  <c r="BD276" i="2"/>
  <c r="BD301" i="2"/>
  <c r="BD225" i="2"/>
  <c r="BC42" i="2"/>
  <c r="BC232" i="2"/>
  <c r="BC333" i="2"/>
  <c r="BD36" i="2"/>
  <c r="BD302" i="2"/>
  <c r="BD316" i="2"/>
  <c r="BD192" i="2"/>
  <c r="BC324" i="2"/>
  <c r="BC244" i="2"/>
  <c r="BD345" i="2"/>
  <c r="BD300" i="2"/>
  <c r="BD311" i="2"/>
  <c r="BC271" i="2"/>
  <c r="BC128" i="2"/>
  <c r="BD29" i="2"/>
  <c r="BC143" i="2"/>
  <c r="BC282" i="2"/>
  <c r="BC90" i="2"/>
  <c r="BC280" i="2"/>
  <c r="BC142" i="2"/>
  <c r="AM163" i="2"/>
  <c r="AP163" i="2" s="1"/>
  <c r="AM374" i="2"/>
  <c r="AP374" i="2" s="1"/>
  <c r="AM209" i="2"/>
  <c r="AP209" i="2" s="1"/>
  <c r="AM261" i="2"/>
  <c r="AP261" i="2" s="1"/>
  <c r="AM336" i="2"/>
  <c r="AP336" i="2" s="1"/>
  <c r="AM136" i="2"/>
  <c r="AP136" i="2" s="1"/>
  <c r="AM162" i="2"/>
  <c r="AP162" i="2" s="1"/>
  <c r="AM85" i="2"/>
  <c r="AP85" i="2" s="1"/>
  <c r="AM262" i="2"/>
  <c r="AP262" i="2" s="1"/>
  <c r="AM49" i="2"/>
  <c r="AP49" i="2" s="1"/>
  <c r="AM257" i="2"/>
  <c r="AP257" i="2" s="1"/>
  <c r="AM259" i="2"/>
  <c r="AP259" i="2" s="1"/>
  <c r="AM210" i="2"/>
  <c r="AP210" i="2" s="1"/>
  <c r="AM337" i="2"/>
  <c r="AP337" i="2" s="1"/>
  <c r="AM31" i="2"/>
  <c r="AP31" i="2" s="1"/>
  <c r="AM335" i="2"/>
  <c r="AP335" i="2" s="1"/>
  <c r="AM137" i="2"/>
  <c r="AP137" i="2" s="1"/>
  <c r="AM135" i="2"/>
  <c r="AP135" i="2" s="1"/>
  <c r="AM86" i="2"/>
  <c r="AP86" i="2" s="1"/>
  <c r="AM207" i="2"/>
  <c r="AP207" i="2" s="1"/>
  <c r="AM334" i="2"/>
  <c r="AP334" i="2" s="1"/>
  <c r="AM260" i="2"/>
  <c r="AP260" i="2" s="1"/>
  <c r="AM208" i="2"/>
  <c r="AP208" i="2" s="1"/>
  <c r="AM368" i="2"/>
  <c r="AP368" i="2" s="1"/>
  <c r="AM134" i="2"/>
  <c r="AP134" i="2" s="1"/>
  <c r="AM206" i="2"/>
  <c r="AP206" i="2" s="1"/>
  <c r="AM61" i="2"/>
  <c r="AP61" i="2" s="1"/>
  <c r="AM367" i="2"/>
  <c r="AP367" i="2" s="1"/>
  <c r="AM256" i="2"/>
  <c r="AP256" i="2" s="1"/>
  <c r="AM255" i="2"/>
  <c r="AP255" i="2" s="1"/>
  <c r="AM333" i="2"/>
  <c r="AP333" i="2" s="1"/>
  <c r="AM366" i="2"/>
  <c r="AP366" i="2" s="1"/>
  <c r="AM204" i="2"/>
  <c r="AP204" i="2" s="1"/>
  <c r="AM253" i="2"/>
  <c r="AP253" i="2" s="1"/>
  <c r="AM258" i="2"/>
  <c r="AP258" i="2" s="1"/>
  <c r="AM84" i="2"/>
  <c r="AP84" i="2" s="1"/>
  <c r="AM205" i="2"/>
  <c r="AP205" i="2" s="1"/>
  <c r="AM254" i="2"/>
  <c r="AP254" i="2" s="1"/>
  <c r="AM203" i="2"/>
  <c r="AP203" i="2" s="1"/>
  <c r="AM252" i="2"/>
  <c r="AP252" i="2" s="1"/>
  <c r="AM251" i="2"/>
  <c r="AP251" i="2" s="1"/>
  <c r="AM330" i="2"/>
  <c r="AP330" i="2" s="1"/>
  <c r="AM332" i="2"/>
  <c r="AP332" i="2" s="1"/>
  <c r="AM48" i="2"/>
  <c r="AP48" i="2" s="1"/>
  <c r="AM365" i="2"/>
  <c r="AP365" i="2" s="1"/>
  <c r="AM331" i="2"/>
  <c r="AP331" i="2" s="1"/>
  <c r="AM83" i="2"/>
  <c r="AP83" i="2" s="1"/>
  <c r="AM373" i="2"/>
  <c r="AP373" i="2" s="1"/>
  <c r="AM202" i="2"/>
  <c r="AP202" i="2" s="1"/>
  <c r="AM60" i="2"/>
  <c r="AP60" i="2" s="1"/>
  <c r="AM247" i="2"/>
  <c r="AP247" i="2" s="1"/>
  <c r="AM250" i="2"/>
  <c r="AP250" i="2" s="1"/>
  <c r="AM201" i="2"/>
  <c r="AP201" i="2" s="1"/>
  <c r="AM161" i="2"/>
  <c r="AP161" i="2" s="1"/>
  <c r="AM158" i="2"/>
  <c r="AP158" i="2" s="1"/>
  <c r="AM30" i="2"/>
  <c r="AP30" i="2" s="1"/>
  <c r="AM364" i="2"/>
  <c r="AP364" i="2" s="1"/>
  <c r="AM199" i="2"/>
  <c r="AP199" i="2" s="1"/>
  <c r="AM59" i="2"/>
  <c r="AP59" i="2" s="1"/>
  <c r="AM275" i="2"/>
  <c r="AP275" i="2" s="1"/>
  <c r="AM156" i="2"/>
  <c r="AP156" i="2" s="1"/>
  <c r="AM81" i="2"/>
  <c r="AP81" i="2" s="1"/>
  <c r="AM132" i="2"/>
  <c r="AP132" i="2" s="1"/>
  <c r="AM157" i="2"/>
  <c r="AP157" i="2" s="1"/>
  <c r="AM327" i="2"/>
  <c r="AP327" i="2" s="1"/>
  <c r="AM243" i="2"/>
  <c r="AP243" i="2" s="1"/>
  <c r="AM82" i="2"/>
  <c r="AP82" i="2" s="1"/>
  <c r="AM249" i="2"/>
  <c r="AP249" i="2" s="1"/>
  <c r="AM248" i="2"/>
  <c r="AP248" i="2" s="1"/>
  <c r="AM329" i="2"/>
  <c r="AP329" i="2" s="1"/>
  <c r="AM160" i="2"/>
  <c r="AP160" i="2" s="1"/>
  <c r="AM159" i="2"/>
  <c r="AP159" i="2" s="1"/>
  <c r="AM29" i="2"/>
  <c r="AP29" i="2" s="1"/>
  <c r="AM200" i="2"/>
  <c r="AP200" i="2" s="1"/>
  <c r="AM47" i="2"/>
  <c r="AP47" i="2" s="1"/>
  <c r="AM198" i="2"/>
  <c r="AP198" i="2" s="1"/>
  <c r="AM80" i="2"/>
  <c r="AP80" i="2" s="1"/>
  <c r="AM131" i="2"/>
  <c r="AP131" i="2" s="1"/>
  <c r="AM242" i="2"/>
  <c r="AP242" i="2" s="1"/>
  <c r="AM326" i="2"/>
  <c r="AP326" i="2" s="1"/>
  <c r="AM129" i="2"/>
  <c r="AP129" i="2" s="1"/>
  <c r="AM246" i="2"/>
  <c r="AP246" i="2" s="1"/>
  <c r="AM133" i="2"/>
  <c r="AP133" i="2" s="1"/>
  <c r="AM245" i="2"/>
  <c r="AP245" i="2" s="1"/>
  <c r="AM328" i="2"/>
  <c r="AP328" i="2" s="1"/>
  <c r="AM244" i="2"/>
  <c r="AP244" i="2" s="1"/>
  <c r="AM46" i="2"/>
  <c r="AP46" i="2" s="1"/>
  <c r="AM363" i="2"/>
  <c r="AP363" i="2" s="1"/>
  <c r="AM274" i="2"/>
  <c r="AP274" i="2" s="1"/>
  <c r="AM45" i="2"/>
  <c r="AP45" i="2" s="1"/>
  <c r="AM155" i="2"/>
  <c r="AP155" i="2" s="1"/>
  <c r="AM28" i="2"/>
  <c r="AP28" i="2" s="1"/>
  <c r="AM128" i="2"/>
  <c r="AP128" i="2" s="1"/>
  <c r="AM240" i="2"/>
  <c r="AP240" i="2" s="1"/>
  <c r="AM325" i="2"/>
  <c r="AP325" i="2" s="1"/>
  <c r="AM273" i="2"/>
  <c r="AP273" i="2" s="1"/>
  <c r="AM126" i="2"/>
  <c r="AP126" i="2" s="1"/>
  <c r="AM154" i="2"/>
  <c r="AP154" i="2" s="1"/>
  <c r="AM241" i="2"/>
  <c r="AP241" i="2" s="1"/>
  <c r="AM127" i="2"/>
  <c r="AP127" i="2" s="1"/>
  <c r="AM362" i="2"/>
  <c r="AP362" i="2" s="1"/>
  <c r="AM239" i="2"/>
  <c r="AP239" i="2" s="1"/>
  <c r="AM79" i="2"/>
  <c r="AP79" i="2" s="1"/>
  <c r="AM196" i="2"/>
  <c r="AP196" i="2" s="1"/>
  <c r="AM44" i="2"/>
  <c r="AP44" i="2" s="1"/>
  <c r="AM195" i="2"/>
  <c r="AP195" i="2" s="1"/>
  <c r="AM152" i="2"/>
  <c r="AP152" i="2" s="1"/>
  <c r="AM323" i="2"/>
  <c r="AP323" i="2" s="1"/>
  <c r="AM360" i="2"/>
  <c r="AP360" i="2" s="1"/>
  <c r="AM236" i="2"/>
  <c r="AP236" i="2" s="1"/>
  <c r="AM194" i="2"/>
  <c r="AP194" i="2" s="1"/>
  <c r="AM235" i="2"/>
  <c r="AP235" i="2" s="1"/>
  <c r="AM197" i="2"/>
  <c r="AP197" i="2" s="1"/>
  <c r="AM130" i="2"/>
  <c r="AP130" i="2" s="1"/>
  <c r="AM372" i="2"/>
  <c r="AP372" i="2" s="1"/>
  <c r="AM153" i="2"/>
  <c r="AP153" i="2" s="1"/>
  <c r="AM43" i="2"/>
  <c r="AP43" i="2" s="1"/>
  <c r="AM324" i="2"/>
  <c r="AP324" i="2" s="1"/>
  <c r="AM238" i="2"/>
  <c r="AP238" i="2" s="1"/>
  <c r="AM361" i="2"/>
  <c r="AP361" i="2" s="1"/>
  <c r="AM151" i="2"/>
  <c r="AP151" i="2" s="1"/>
  <c r="AM322" i="2"/>
  <c r="AP322" i="2" s="1"/>
  <c r="AM371" i="2"/>
  <c r="AP371" i="2" s="1"/>
  <c r="AM125" i="2"/>
  <c r="AP125" i="2" s="1"/>
  <c r="AM124" i="2"/>
  <c r="AP124" i="2" s="1"/>
  <c r="AM123" i="2"/>
  <c r="AP123" i="2" s="1"/>
  <c r="AM237" i="2"/>
  <c r="AP237" i="2" s="1"/>
  <c r="AM359" i="2"/>
  <c r="AP359" i="2" s="1"/>
  <c r="AM122" i="2"/>
  <c r="AP122" i="2" s="1"/>
  <c r="AM193" i="2"/>
  <c r="AP193" i="2" s="1"/>
  <c r="AM121" i="2"/>
  <c r="AP121" i="2" s="1"/>
  <c r="AM321" i="2"/>
  <c r="AP321" i="2" s="1"/>
  <c r="AM78" i="2"/>
  <c r="AP78" i="2" s="1"/>
  <c r="AM77" i="2"/>
  <c r="AP77" i="2" s="1"/>
  <c r="AM118" i="2"/>
  <c r="AP118" i="2" s="1"/>
  <c r="AM190" i="2"/>
  <c r="AP190" i="2" s="1"/>
  <c r="AM75" i="2"/>
  <c r="AP75" i="2" s="1"/>
  <c r="AM74" i="2"/>
  <c r="AP74" i="2" s="1"/>
  <c r="AM56" i="2"/>
  <c r="AP56" i="2" s="1"/>
  <c r="AM319" i="2"/>
  <c r="AP319" i="2" s="1"/>
  <c r="AM119" i="2"/>
  <c r="AP119" i="2" s="1"/>
  <c r="AM358" i="2"/>
  <c r="AP358" i="2" s="1"/>
  <c r="AM233" i="2"/>
  <c r="AP233" i="2" s="1"/>
  <c r="AM76" i="2"/>
  <c r="AP76" i="2" s="1"/>
  <c r="AM58" i="2"/>
  <c r="AP58" i="2" s="1"/>
  <c r="AM150" i="2"/>
  <c r="AP150" i="2" s="1"/>
  <c r="AM115" i="2"/>
  <c r="AP115" i="2" s="1"/>
  <c r="AM231" i="2"/>
  <c r="AP231" i="2" s="1"/>
  <c r="AM26" i="2"/>
  <c r="AP26" i="2" s="1"/>
  <c r="AM192" i="2"/>
  <c r="AP192" i="2" s="1"/>
  <c r="AM272" i="2"/>
  <c r="AP272" i="2" s="1"/>
  <c r="AM320" i="2"/>
  <c r="AP320" i="2" s="1"/>
  <c r="AM117" i="2"/>
  <c r="AP117" i="2" s="1"/>
  <c r="AM356" i="2"/>
  <c r="AP356" i="2" s="1"/>
  <c r="AM232" i="2"/>
  <c r="AP232" i="2" s="1"/>
  <c r="AM57" i="2"/>
  <c r="AP57" i="2" s="1"/>
  <c r="AM114" i="2"/>
  <c r="AP114" i="2" s="1"/>
  <c r="AM73" i="2"/>
  <c r="AP73" i="2" s="1"/>
  <c r="AM355" i="2"/>
  <c r="AP355" i="2" s="1"/>
  <c r="AM318" i="2"/>
  <c r="AP318" i="2" s="1"/>
  <c r="AM314" i="2"/>
  <c r="AP314" i="2" s="1"/>
  <c r="AM41" i="2"/>
  <c r="AP41" i="2" s="1"/>
  <c r="AM120" i="2"/>
  <c r="AP120" i="2" s="1"/>
  <c r="AM27" i="2"/>
  <c r="AP27" i="2" s="1"/>
  <c r="AM234" i="2"/>
  <c r="AP234" i="2" s="1"/>
  <c r="AM191" i="2"/>
  <c r="AP191" i="2" s="1"/>
  <c r="AM357" i="2"/>
  <c r="AP357" i="2" s="1"/>
  <c r="AM116" i="2"/>
  <c r="AP116" i="2" s="1"/>
  <c r="AM271" i="2"/>
  <c r="AP271" i="2" s="1"/>
  <c r="AM55" i="2"/>
  <c r="AP55" i="2" s="1"/>
  <c r="AM230" i="2"/>
  <c r="AP230" i="2" s="1"/>
  <c r="AM189" i="2"/>
  <c r="AP189" i="2" s="1"/>
  <c r="AM229" i="2"/>
  <c r="AP229" i="2" s="1"/>
  <c r="AM315" i="2"/>
  <c r="AP315" i="2" s="1"/>
  <c r="AM313" i="2"/>
  <c r="AP313" i="2" s="1"/>
  <c r="AM149" i="2"/>
  <c r="AP149" i="2" s="1"/>
  <c r="AM188" i="2"/>
  <c r="AP188" i="2" s="1"/>
  <c r="AM187" i="2"/>
  <c r="AP187" i="2" s="1"/>
  <c r="AM186" i="2"/>
  <c r="AP186" i="2" s="1"/>
  <c r="AM227" i="2"/>
  <c r="AP227" i="2" s="1"/>
  <c r="AM226" i="2"/>
  <c r="AP226" i="2" s="1"/>
  <c r="AM270" i="2"/>
  <c r="AP270" i="2" s="1"/>
  <c r="AM310" i="2"/>
  <c r="AP310" i="2" s="1"/>
  <c r="AM106" i="2"/>
  <c r="AP106" i="2" s="1"/>
  <c r="AM71" i="2"/>
  <c r="AP71" i="2" s="1"/>
  <c r="AM104" i="2"/>
  <c r="AP104" i="2" s="1"/>
  <c r="AM38" i="2"/>
  <c r="AP38" i="2" s="1"/>
  <c r="AM42" i="2"/>
  <c r="AP42" i="2" s="1"/>
  <c r="AM112" i="2"/>
  <c r="AP112" i="2" s="1"/>
  <c r="AM228" i="2"/>
  <c r="AP228" i="2" s="1"/>
  <c r="AM111" i="2"/>
  <c r="AP111" i="2" s="1"/>
  <c r="AM109" i="2"/>
  <c r="AP109" i="2" s="1"/>
  <c r="AM40" i="2"/>
  <c r="AP40" i="2" s="1"/>
  <c r="AM184" i="2"/>
  <c r="AP184" i="2" s="1"/>
  <c r="AM224" i="2"/>
  <c r="AP224" i="2" s="1"/>
  <c r="AM308" i="2"/>
  <c r="AP308" i="2" s="1"/>
  <c r="AM306" i="2"/>
  <c r="AP306" i="2" s="1"/>
  <c r="AM353" i="2"/>
  <c r="AP353" i="2" s="1"/>
  <c r="AM113" i="2"/>
  <c r="AP113" i="2" s="1"/>
  <c r="AM54" i="2"/>
  <c r="AP54" i="2" s="1"/>
  <c r="AM311" i="2"/>
  <c r="AP311" i="2" s="1"/>
  <c r="AM72" i="2"/>
  <c r="AP72" i="2" s="1"/>
  <c r="AM185" i="2"/>
  <c r="AP185" i="2" s="1"/>
  <c r="AM108" i="2"/>
  <c r="AP108" i="2" s="1"/>
  <c r="AM107" i="2"/>
  <c r="AP107" i="2" s="1"/>
  <c r="AM309" i="2"/>
  <c r="AP309" i="2" s="1"/>
  <c r="AM307" i="2"/>
  <c r="AP307" i="2" s="1"/>
  <c r="AM269" i="2"/>
  <c r="AP269" i="2" s="1"/>
  <c r="AM53" i="2"/>
  <c r="AP53" i="2" s="1"/>
  <c r="AM24" i="2"/>
  <c r="AP24" i="2" s="1"/>
  <c r="AM304" i="2"/>
  <c r="AP304" i="2" s="1"/>
  <c r="AM219" i="2"/>
  <c r="AP219" i="2" s="1"/>
  <c r="AM317" i="2"/>
  <c r="AP317" i="2" s="1"/>
  <c r="AM316" i="2"/>
  <c r="AP316" i="2" s="1"/>
  <c r="AM312" i="2"/>
  <c r="AP312" i="2" s="1"/>
  <c r="AM110" i="2"/>
  <c r="AP110" i="2" s="1"/>
  <c r="AM354" i="2"/>
  <c r="AP354" i="2" s="1"/>
  <c r="AM25" i="2"/>
  <c r="AP25" i="2" s="1"/>
  <c r="AM225" i="2"/>
  <c r="AP225" i="2" s="1"/>
  <c r="AM105" i="2"/>
  <c r="AP105" i="2" s="1"/>
  <c r="AM223" i="2"/>
  <c r="AP223" i="2" s="1"/>
  <c r="AM39" i="2"/>
  <c r="AP39" i="2" s="1"/>
  <c r="AM222" i="2"/>
  <c r="AP222" i="2" s="1"/>
  <c r="AM221" i="2"/>
  <c r="AP221" i="2" s="1"/>
  <c r="AM352" i="2"/>
  <c r="AP352" i="2" s="1"/>
  <c r="AM102" i="2"/>
  <c r="AP102" i="2" s="1"/>
  <c r="AM100" i="2"/>
  <c r="AP100" i="2" s="1"/>
  <c r="AM303" i="2"/>
  <c r="AP303" i="2" s="1"/>
  <c r="AM182" i="2"/>
  <c r="AP182" i="2" s="1"/>
  <c r="AM68" i="2"/>
  <c r="AP68" i="2" s="1"/>
  <c r="AM218" i="2"/>
  <c r="AP218" i="2" s="1"/>
  <c r="AM300" i="2"/>
  <c r="AP300" i="2" s="1"/>
  <c r="AM217" i="2"/>
  <c r="AP217" i="2" s="1"/>
  <c r="AM297" i="2"/>
  <c r="AP297" i="2" s="1"/>
  <c r="AM369" i="2"/>
  <c r="AM294" i="2"/>
  <c r="AP294" i="2" s="1"/>
  <c r="AM215" i="2"/>
  <c r="AP215" i="2" s="1"/>
  <c r="AM292" i="2"/>
  <c r="AP292" i="2" s="1"/>
  <c r="AM94" i="2"/>
  <c r="AP94" i="2" s="1"/>
  <c r="AM290" i="2"/>
  <c r="AP290" i="2" s="1"/>
  <c r="AM175" i="2"/>
  <c r="AP175" i="2" s="1"/>
  <c r="AM174" i="2"/>
  <c r="AP174" i="2" s="1"/>
  <c r="AM69" i="2"/>
  <c r="AP69" i="2" s="1"/>
  <c r="AM183" i="2"/>
  <c r="AP183" i="2" s="1"/>
  <c r="AM98" i="2"/>
  <c r="AP98" i="2" s="1"/>
  <c r="AM302" i="2"/>
  <c r="AP302" i="2" s="1"/>
  <c r="AM267" i="2"/>
  <c r="AP267" i="2" s="1"/>
  <c r="AM67" i="2"/>
  <c r="AP67" i="2" s="1"/>
  <c r="AM370" i="2"/>
  <c r="AP370" i="2" s="1"/>
  <c r="AM179" i="2"/>
  <c r="AP179" i="2" s="1"/>
  <c r="AM65" i="2"/>
  <c r="AP65" i="2" s="1"/>
  <c r="AM295" i="2"/>
  <c r="AP295" i="2" s="1"/>
  <c r="AM52" i="2"/>
  <c r="AP52" i="2" s="1"/>
  <c r="AM103" i="2"/>
  <c r="AP103" i="2" s="1"/>
  <c r="AM305" i="2"/>
  <c r="AP305" i="2" s="1"/>
  <c r="AM220" i="2"/>
  <c r="AP220" i="2" s="1"/>
  <c r="AM148" i="2"/>
  <c r="AP148" i="2" s="1"/>
  <c r="AM23" i="2"/>
  <c r="AP23" i="2" s="1"/>
  <c r="AM101" i="2"/>
  <c r="AP101" i="2" s="1"/>
  <c r="AM70" i="2"/>
  <c r="AP70" i="2" s="1"/>
  <c r="AM99" i="2"/>
  <c r="AP99" i="2" s="1"/>
  <c r="AM351" i="2"/>
  <c r="AP351" i="2" s="1"/>
  <c r="AM268" i="2"/>
  <c r="AP268" i="2" s="1"/>
  <c r="AM97" i="2"/>
  <c r="AP97" i="2" s="1"/>
  <c r="AM266" i="2"/>
  <c r="AP266" i="2" s="1"/>
  <c r="AM299" i="2"/>
  <c r="AP299" i="2" s="1"/>
  <c r="AM265" i="2"/>
  <c r="AP265" i="2" s="1"/>
  <c r="AM296" i="2"/>
  <c r="AP296" i="2" s="1"/>
  <c r="AM350" i="2"/>
  <c r="AP350" i="2" s="1"/>
  <c r="AM145" i="2"/>
  <c r="AP145" i="2" s="1"/>
  <c r="AM177" i="2"/>
  <c r="AP177" i="2" s="1"/>
  <c r="AM349" i="2"/>
  <c r="AP349" i="2" s="1"/>
  <c r="AM93" i="2"/>
  <c r="AP93" i="2" s="1"/>
  <c r="AM214" i="2"/>
  <c r="AP214" i="2" s="1"/>
  <c r="AM213" i="2"/>
  <c r="AP213" i="2" s="1"/>
  <c r="AM347" i="2"/>
  <c r="AP347" i="2" s="1"/>
  <c r="AM346" i="2"/>
  <c r="AP346" i="2" s="1"/>
  <c r="AM36" i="2"/>
  <c r="AP36" i="2" s="1"/>
  <c r="AM91" i="2"/>
  <c r="AP91" i="2" s="1"/>
  <c r="AM51" i="2"/>
  <c r="AP51" i="2" s="1"/>
  <c r="AM147" i="2"/>
  <c r="AP147" i="2" s="1"/>
  <c r="AM181" i="2"/>
  <c r="AP181" i="2" s="1"/>
  <c r="AM301" i="2"/>
  <c r="AP301" i="2" s="1"/>
  <c r="AM180" i="2"/>
  <c r="AP180" i="2" s="1"/>
  <c r="AM66" i="2"/>
  <c r="AP66" i="2" s="1"/>
  <c r="AM298" i="2"/>
  <c r="AP298" i="2" s="1"/>
  <c r="AM146" i="2"/>
  <c r="AP146" i="2" s="1"/>
  <c r="AM96" i="2"/>
  <c r="AP96" i="2" s="1"/>
  <c r="AM216" i="2"/>
  <c r="AP216" i="2" s="1"/>
  <c r="AM50" i="2"/>
  <c r="AM95" i="2"/>
  <c r="AP95" i="2" s="1"/>
  <c r="AM291" i="2"/>
  <c r="AP291" i="2" s="1"/>
  <c r="AM64" i="2"/>
  <c r="AP64" i="2" s="1"/>
  <c r="AM289" i="2"/>
  <c r="AP289" i="2" s="1"/>
  <c r="AM62" i="2"/>
  <c r="AM92" i="2"/>
  <c r="AP92" i="2" s="1"/>
  <c r="AM345" i="2"/>
  <c r="AP345" i="2" s="1"/>
  <c r="AM176" i="2"/>
  <c r="AP176" i="2" s="1"/>
  <c r="AM288" i="2"/>
  <c r="AP288" i="2" s="1"/>
  <c r="AM287" i="2"/>
  <c r="AP287" i="2" s="1"/>
  <c r="AM142" i="2"/>
  <c r="AP142" i="2" s="1"/>
  <c r="AM343" i="2"/>
  <c r="AP343" i="2" s="1"/>
  <c r="AM264" i="2"/>
  <c r="AP264" i="2" s="1"/>
  <c r="AM90" i="2"/>
  <c r="AP90" i="2" s="1"/>
  <c r="AM168" i="2"/>
  <c r="AP168" i="2" s="1"/>
  <c r="AM279" i="2"/>
  <c r="AP279" i="2" s="1"/>
  <c r="AM277" i="2"/>
  <c r="AP277" i="2" s="1"/>
  <c r="AM164" i="2"/>
  <c r="AM338" i="2"/>
  <c r="AM35" i="2"/>
  <c r="AP35" i="2" s="1"/>
  <c r="AM32" i="2"/>
  <c r="AM37" i="2"/>
  <c r="AP37" i="2" s="1"/>
  <c r="AM173" i="2"/>
  <c r="AP173" i="2" s="1"/>
  <c r="AM286" i="2"/>
  <c r="AP286" i="2" s="1"/>
  <c r="AM283" i="2"/>
  <c r="AP283" i="2" s="1"/>
  <c r="AM170" i="2"/>
  <c r="AP170" i="2" s="1"/>
  <c r="AM282" i="2"/>
  <c r="AP282" i="2" s="1"/>
  <c r="AM22" i="2"/>
  <c r="AP22" i="2" s="1"/>
  <c r="AM280" i="2"/>
  <c r="AP280" i="2" s="1"/>
  <c r="AM89" i="2"/>
  <c r="AP89" i="2" s="1"/>
  <c r="AM140" i="2"/>
  <c r="AP140" i="2" s="1"/>
  <c r="AM165" i="2"/>
  <c r="AP165" i="2" s="1"/>
  <c r="AM211" i="2"/>
  <c r="AM138" i="2"/>
  <c r="AM33" i="2"/>
  <c r="AP33" i="2" s="1"/>
  <c r="AM293" i="2"/>
  <c r="AP293" i="2" s="1"/>
  <c r="AM348" i="2"/>
  <c r="AP348" i="2" s="1"/>
  <c r="AM285" i="2"/>
  <c r="AP285" i="2" s="1"/>
  <c r="AM284" i="2"/>
  <c r="AP284" i="2" s="1"/>
  <c r="AM144" i="2"/>
  <c r="AP144" i="2" s="1"/>
  <c r="AM143" i="2"/>
  <c r="AP143" i="2" s="1"/>
  <c r="AM344" i="2"/>
  <c r="AP344" i="2" s="1"/>
  <c r="AM171" i="2"/>
  <c r="AP171" i="2" s="1"/>
  <c r="AM342" i="2"/>
  <c r="AP342" i="2" s="1"/>
  <c r="AM341" i="2"/>
  <c r="AP341" i="2" s="1"/>
  <c r="AM21" i="2"/>
  <c r="AP21" i="2" s="1"/>
  <c r="AM166" i="2"/>
  <c r="AP166" i="2" s="1"/>
  <c r="AM340" i="2"/>
  <c r="AP340" i="2" s="1"/>
  <c r="AM88" i="2"/>
  <c r="AP88" i="2" s="1"/>
  <c r="AM139" i="2"/>
  <c r="AP139" i="2" s="1"/>
  <c r="AM276" i="2"/>
  <c r="AM87" i="2"/>
  <c r="AM263" i="2"/>
  <c r="AM34" i="2"/>
  <c r="AP34" i="2" s="1"/>
  <c r="AM178" i="2"/>
  <c r="AP178" i="2" s="1"/>
  <c r="AM63" i="2"/>
  <c r="AP63" i="2" s="1"/>
  <c r="AM212" i="2"/>
  <c r="AP212" i="2" s="1"/>
  <c r="AM172" i="2"/>
  <c r="AP172" i="2" s="1"/>
  <c r="AM141" i="2"/>
  <c r="AP141" i="2" s="1"/>
  <c r="AM281" i="2"/>
  <c r="AP281" i="2" s="1"/>
  <c r="AM169" i="2"/>
  <c r="AP169" i="2" s="1"/>
  <c r="AM167" i="2"/>
  <c r="AP167" i="2" s="1"/>
  <c r="AM278" i="2"/>
  <c r="AP278" i="2" s="1"/>
  <c r="AM339" i="2"/>
  <c r="AP339" i="2" s="1"/>
  <c r="AM20" i="2"/>
  <c r="BC20" i="2"/>
  <c r="BC177" i="2"/>
  <c r="BC292" i="2"/>
  <c r="BC307" i="2"/>
  <c r="BC313" i="2"/>
  <c r="BC233" i="2"/>
  <c r="BC360" i="2"/>
  <c r="BC242" i="2"/>
  <c r="BD252" i="2"/>
  <c r="BC49" i="2"/>
  <c r="BC281" i="2"/>
  <c r="BC144" i="2"/>
  <c r="BC299" i="2"/>
  <c r="BC217" i="2"/>
  <c r="BC72" i="2"/>
  <c r="BD55" i="2"/>
  <c r="BC74" i="2"/>
  <c r="BC196" i="2"/>
  <c r="BC200" i="2"/>
  <c r="BD332" i="2"/>
  <c r="BD210" i="2"/>
  <c r="BC139" i="2"/>
  <c r="BD350" i="2"/>
  <c r="BD294" i="2"/>
  <c r="BD107" i="2"/>
  <c r="BD229" i="2"/>
  <c r="BD119" i="2"/>
  <c r="BD152" i="2"/>
  <c r="BD80" i="2"/>
  <c r="BC331" i="2"/>
  <c r="BD207" i="2"/>
  <c r="BC51" i="2"/>
  <c r="BD67" i="2"/>
  <c r="BC110" i="2"/>
  <c r="BD71" i="2"/>
  <c r="BD320" i="2"/>
  <c r="BD361" i="2"/>
  <c r="BD363" i="2"/>
  <c r="BD30" i="2"/>
  <c r="BC368" i="2"/>
  <c r="BD166" i="2"/>
  <c r="BC301" i="2"/>
  <c r="BD65" i="2"/>
  <c r="BC225" i="2"/>
  <c r="BD42" i="2"/>
  <c r="BD232" i="2"/>
  <c r="BD371" i="2"/>
  <c r="BD155" i="2"/>
  <c r="BD59" i="2"/>
  <c r="BD333" i="2"/>
  <c r="BC285" i="2"/>
  <c r="BD289" i="2"/>
  <c r="BC351" i="2"/>
  <c r="BC182" i="2"/>
  <c r="BD113" i="2"/>
  <c r="BD191" i="2"/>
  <c r="BC77" i="2"/>
  <c r="BC239" i="2"/>
  <c r="BD329" i="2"/>
  <c r="BC254" i="2"/>
  <c r="BC136" i="2"/>
  <c r="BD147" i="2"/>
  <c r="BC370" i="2"/>
  <c r="BD354" i="2"/>
  <c r="BC104" i="2"/>
  <c r="BC117" i="2"/>
  <c r="BC151" i="2"/>
  <c r="BC274" i="2"/>
  <c r="BC364" i="2"/>
  <c r="BC367" i="2"/>
  <c r="BC170" i="2"/>
  <c r="BC178" i="2"/>
  <c r="BC164" i="2"/>
  <c r="BC89" i="2"/>
  <c r="BC22" i="2"/>
  <c r="BC277" i="2"/>
  <c r="BC286" i="2"/>
  <c r="BC140" i="2"/>
  <c r="BD145" i="2"/>
  <c r="BD215" i="2"/>
  <c r="BD309" i="2"/>
  <c r="BD315" i="2"/>
  <c r="BD358" i="2"/>
  <c r="BD323" i="2"/>
  <c r="BD131" i="2"/>
  <c r="BC83" i="2"/>
  <c r="BD334" i="2"/>
  <c r="BD172" i="2"/>
  <c r="BD180" i="2"/>
  <c r="BC295" i="2"/>
  <c r="BD108" i="2"/>
  <c r="BD189" i="2"/>
  <c r="BD319" i="2"/>
  <c r="BD195" i="2"/>
  <c r="BD198" i="2"/>
  <c r="BC365" i="2"/>
  <c r="BD86" i="2"/>
  <c r="BD32" i="2"/>
  <c r="BD34" i="2"/>
  <c r="BD177" i="2"/>
  <c r="BD292" i="2"/>
  <c r="BD307" i="2"/>
  <c r="BD313" i="2"/>
  <c r="BD233" i="2"/>
  <c r="BD360" i="2"/>
  <c r="BD242" i="2"/>
  <c r="BC252" i="2"/>
  <c r="BD49" i="2"/>
  <c r="BD176" i="2"/>
  <c r="BD144" i="2"/>
  <c r="BD299" i="2"/>
  <c r="BD217" i="2"/>
  <c r="BD72" i="2"/>
  <c r="BC55" i="2"/>
  <c r="BD74" i="2"/>
  <c r="BD196" i="2"/>
  <c r="BD200" i="2"/>
  <c r="BC332" i="2"/>
  <c r="BC210" i="2"/>
  <c r="BD139" i="2"/>
  <c r="BD66" i="2"/>
  <c r="BD52" i="2"/>
  <c r="BD223" i="2"/>
  <c r="BC228" i="2"/>
  <c r="BC114" i="2"/>
  <c r="BC124" i="2"/>
  <c r="BC325" i="2"/>
  <c r="BC156" i="2"/>
  <c r="BD206" i="2"/>
  <c r="BC92" i="2"/>
  <c r="BC97" i="2"/>
  <c r="BC218" i="2"/>
  <c r="BD187" i="2"/>
  <c r="BD116" i="2"/>
  <c r="BC190" i="2"/>
  <c r="BD28" i="2"/>
  <c r="BD159" i="2"/>
  <c r="BC251" i="2"/>
  <c r="BC85" i="2"/>
  <c r="BD167" i="2"/>
  <c r="BC265" i="2"/>
  <c r="BC297" i="2"/>
  <c r="BC185" i="2"/>
  <c r="BD230" i="2"/>
  <c r="BC56" i="2"/>
  <c r="BC44" i="2"/>
  <c r="BC47" i="2"/>
  <c r="BD48" i="2"/>
  <c r="BC135" i="2"/>
  <c r="BC289" i="2"/>
  <c r="BD351" i="2"/>
  <c r="BD182" i="2"/>
  <c r="BC113" i="2"/>
  <c r="BC191" i="2"/>
  <c r="BD77" i="2"/>
  <c r="BD239" i="2"/>
  <c r="BC329" i="2"/>
  <c r="BD254" i="2"/>
  <c r="BD136" i="2"/>
  <c r="BC147" i="2"/>
  <c r="BD370" i="2"/>
  <c r="BC354" i="2"/>
  <c r="BD104" i="2"/>
  <c r="BD117" i="2"/>
  <c r="BD151" i="2"/>
  <c r="BD274" i="2"/>
  <c r="BD364" i="2"/>
  <c r="BD367" i="2"/>
  <c r="BC264" i="2"/>
  <c r="BC165" i="2"/>
  <c r="BC348" i="2"/>
  <c r="BC63" i="2"/>
  <c r="BC173" i="2"/>
  <c r="BC212" i="2"/>
  <c r="BC293" i="2"/>
  <c r="BC141" i="2"/>
  <c r="BC23" i="2"/>
  <c r="BD102" i="2"/>
  <c r="BD224" i="2"/>
  <c r="BD41" i="2"/>
  <c r="BC193" i="2"/>
  <c r="BD197" i="2"/>
  <c r="BD243" i="2"/>
  <c r="BC258" i="2"/>
  <c r="BD374" i="2"/>
  <c r="BC169" i="2"/>
  <c r="BC346" i="2"/>
  <c r="BC98" i="2"/>
  <c r="BD317" i="2"/>
  <c r="BC270" i="2"/>
  <c r="BC26" i="2"/>
  <c r="BD43" i="2"/>
  <c r="BD328" i="2"/>
  <c r="BC201" i="2"/>
  <c r="BD335" i="2"/>
  <c r="BC93" i="2"/>
  <c r="BC290" i="2"/>
  <c r="BC53" i="2"/>
  <c r="BC188" i="2"/>
  <c r="BC58" i="2"/>
  <c r="BC194" i="2"/>
  <c r="BC129" i="2"/>
  <c r="BC202" i="2"/>
  <c r="BD208" i="2"/>
  <c r="BC344" i="2"/>
  <c r="BD21" i="2"/>
  <c r="BC96" i="2"/>
  <c r="BC220" i="2"/>
  <c r="BD221" i="2"/>
  <c r="BD40" i="2"/>
  <c r="BD318" i="2"/>
  <c r="BC359" i="2"/>
  <c r="BC154" i="2"/>
  <c r="BD157" i="2"/>
  <c r="BD204" i="2"/>
  <c r="BC35" i="2"/>
  <c r="BC95" i="2"/>
  <c r="BC101" i="2"/>
  <c r="BD69" i="2"/>
  <c r="BD308" i="2"/>
  <c r="BC120" i="2"/>
  <c r="BD121" i="2"/>
  <c r="BD130" i="2"/>
  <c r="BC82" i="2"/>
  <c r="BC256" i="2"/>
  <c r="BD209" i="2"/>
  <c r="BD298" i="2"/>
  <c r="BD103" i="2"/>
  <c r="BD39" i="2"/>
  <c r="BC111" i="2"/>
  <c r="BC73" i="2"/>
  <c r="BD123" i="2"/>
  <c r="BC273" i="2"/>
  <c r="BC81" i="2"/>
  <c r="BC61" i="2"/>
  <c r="BC172" i="2"/>
  <c r="BC180" i="2"/>
  <c r="BD295" i="2"/>
  <c r="BD105" i="2"/>
  <c r="BD112" i="2"/>
  <c r="BC57" i="2"/>
  <c r="BD125" i="2"/>
  <c r="BC240" i="2"/>
  <c r="BC275" i="2"/>
  <c r="BC134" i="2"/>
  <c r="BC171" i="2"/>
  <c r="BC34" i="2"/>
  <c r="BD146" i="2"/>
  <c r="BD305" i="2"/>
  <c r="BD222" i="2"/>
  <c r="BC109" i="2"/>
  <c r="BC355" i="2"/>
  <c r="BC237" i="2"/>
  <c r="BC126" i="2"/>
  <c r="BC132" i="2"/>
  <c r="BC366" i="2"/>
  <c r="BC176" i="2"/>
  <c r="BD181" i="2"/>
  <c r="BC179" i="2"/>
  <c r="BD25" i="2"/>
  <c r="BC38" i="2"/>
  <c r="BC356" i="2"/>
  <c r="BC322" i="2"/>
  <c r="BD45" i="2"/>
  <c r="BC199" i="2"/>
  <c r="BC255" i="2"/>
  <c r="BD284" i="2"/>
  <c r="BD37" i="2"/>
  <c r="BC66" i="2"/>
  <c r="BC52" i="2"/>
  <c r="BC223" i="2"/>
  <c r="BD228" i="2"/>
  <c r="BD114" i="2"/>
  <c r="BD124" i="2"/>
  <c r="BD325" i="2"/>
  <c r="BD156" i="2"/>
  <c r="BC206" i="2"/>
  <c r="BD92" i="2"/>
  <c r="BD97" i="2"/>
  <c r="BD218" i="2"/>
  <c r="BC187" i="2"/>
  <c r="BC116" i="2"/>
  <c r="BD190" i="2"/>
  <c r="BC28" i="2"/>
  <c r="BC159" i="2"/>
  <c r="BD251" i="2"/>
  <c r="BD85" i="2"/>
  <c r="BC276" i="2"/>
  <c r="BC167" i="2"/>
  <c r="BD265" i="2"/>
  <c r="BD297" i="2"/>
  <c r="BD185" i="2"/>
  <c r="BC230" i="2"/>
  <c r="BD56" i="2"/>
  <c r="BD44" i="2"/>
  <c r="BD47" i="2"/>
  <c r="BC48" i="2"/>
  <c r="BD135" i="2"/>
  <c r="BC36" i="2"/>
  <c r="BC302" i="2"/>
  <c r="BC316" i="2"/>
  <c r="BC310" i="2"/>
  <c r="BC192" i="2"/>
  <c r="BD324" i="2"/>
  <c r="BD244" i="2"/>
  <c r="BC161" i="2"/>
  <c r="BD137" i="2"/>
  <c r="BC341" i="2"/>
  <c r="BC345" i="2"/>
  <c r="BC266" i="2"/>
  <c r="BC300" i="2"/>
  <c r="BC311" i="2"/>
  <c r="BD271" i="2"/>
  <c r="BC75" i="2"/>
  <c r="BD128" i="2"/>
  <c r="BC29" i="2"/>
  <c r="BC330" i="2"/>
  <c r="BC262" i="2"/>
  <c r="BC279" i="2"/>
  <c r="BC33" i="2"/>
  <c r="BC168" i="2"/>
  <c r="BC343" i="2"/>
  <c r="BC288" i="2"/>
  <c r="BC211" i="2"/>
  <c r="BC283" i="2" l="1"/>
  <c r="BD341" i="2"/>
  <c r="BC155" i="2"/>
  <c r="BC361" i="2"/>
  <c r="BC107" i="2"/>
  <c r="BD179" i="2"/>
  <c r="BD20" i="2"/>
  <c r="BG20" i="2" s="1"/>
  <c r="BD142" i="2"/>
  <c r="BE142" i="2" s="1"/>
  <c r="BD283" i="2"/>
  <c r="BD330" i="2"/>
  <c r="BC137" i="2"/>
  <c r="BC59" i="2"/>
  <c r="BC30" i="2"/>
  <c r="BC80" i="2"/>
  <c r="BC45" i="2"/>
  <c r="BF45" i="2" s="1"/>
  <c r="BD237" i="2"/>
  <c r="BK237" i="2" s="1"/>
  <c r="BN237" i="2" s="1"/>
  <c r="BD275" i="2"/>
  <c r="BD63" i="2"/>
  <c r="BE63" i="2" s="1"/>
  <c r="BD293" i="2"/>
  <c r="BC287" i="2"/>
  <c r="BD262" i="2"/>
  <c r="BE262" i="2" s="1"/>
  <c r="BD75" i="2"/>
  <c r="BD266" i="2"/>
  <c r="BK266" i="2" s="1"/>
  <c r="BN266" i="2" s="1"/>
  <c r="BD161" i="2"/>
  <c r="BE161" i="2" s="1"/>
  <c r="BD310" i="2"/>
  <c r="BD285" i="2"/>
  <c r="BG285" i="2" s="1"/>
  <c r="BC371" i="2"/>
  <c r="BJ371" i="2" s="1"/>
  <c r="BM371" i="2" s="1"/>
  <c r="BC65" i="2"/>
  <c r="BD368" i="2"/>
  <c r="BC320" i="2"/>
  <c r="BD51" i="2"/>
  <c r="BG51" i="2" s="1"/>
  <c r="BC152" i="2"/>
  <c r="BF152" i="2" s="1"/>
  <c r="BC294" i="2"/>
  <c r="BD255" i="2"/>
  <c r="BE255" i="2" s="1"/>
  <c r="BD356" i="2"/>
  <c r="BK356" i="2" s="1"/>
  <c r="BN356" i="2" s="1"/>
  <c r="BC181" i="2"/>
  <c r="BD126" i="2"/>
  <c r="BE126" i="2" s="1"/>
  <c r="BC222" i="2"/>
  <c r="BD240" i="2"/>
  <c r="BE240" i="2" s="1"/>
  <c r="BD286" i="2"/>
  <c r="BE286" i="2" s="1"/>
  <c r="BD140" i="2"/>
  <c r="BD279" i="2"/>
  <c r="BG279" i="2" s="1"/>
  <c r="BD288" i="2"/>
  <c r="BK288" i="2" s="1"/>
  <c r="BN288" i="2" s="1"/>
  <c r="BD164" i="2"/>
  <c r="BE164" i="2" s="1"/>
  <c r="BD141" i="2"/>
  <c r="BE141" i="2" s="1"/>
  <c r="BD287" i="2"/>
  <c r="BD178" i="2"/>
  <c r="BG178" i="2" s="1"/>
  <c r="AN382" i="2"/>
  <c r="BG133" i="2"/>
  <c r="BK133" i="2"/>
  <c r="BN133" i="2" s="1"/>
  <c r="BD120" i="2"/>
  <c r="BE120" i="2" s="1"/>
  <c r="BD154" i="2"/>
  <c r="BE154" i="2" s="1"/>
  <c r="BD163" i="2"/>
  <c r="BD216" i="2"/>
  <c r="BD303" i="2"/>
  <c r="BD193" i="2"/>
  <c r="BE193" i="2" s="1"/>
  <c r="BD296" i="2"/>
  <c r="BD247" i="2"/>
  <c r="BD263" i="2"/>
  <c r="BD304" i="2"/>
  <c r="BD76" i="2"/>
  <c r="BD129" i="2"/>
  <c r="BD201" i="2"/>
  <c r="BE201" i="2" s="1"/>
  <c r="BD186" i="2"/>
  <c r="BD61" i="2"/>
  <c r="BC138" i="2"/>
  <c r="BE138" i="2" s="1"/>
  <c r="BC86" i="2"/>
  <c r="BC125" i="2"/>
  <c r="BC108" i="2"/>
  <c r="BE108" i="2" s="1"/>
  <c r="BC369" i="2"/>
  <c r="BC334" i="2"/>
  <c r="BE334" i="2" s="1"/>
  <c r="BC131" i="2"/>
  <c r="BE131" i="2" s="1"/>
  <c r="BC358" i="2"/>
  <c r="BE358" i="2" s="1"/>
  <c r="BC309" i="2"/>
  <c r="BE309" i="2" s="1"/>
  <c r="BC145" i="2"/>
  <c r="BE145" i="2" s="1"/>
  <c r="BC340" i="2"/>
  <c r="BC133" i="2"/>
  <c r="BC174" i="2"/>
  <c r="BC263" i="2"/>
  <c r="BC373" i="2"/>
  <c r="BC221" i="2"/>
  <c r="BE221" i="2" s="1"/>
  <c r="BC253" i="2"/>
  <c r="BC314" i="2"/>
  <c r="BC148" i="2"/>
  <c r="BC336" i="2"/>
  <c r="BC78" i="2"/>
  <c r="BC99" i="2"/>
  <c r="BC374" i="2"/>
  <c r="BC24" i="2"/>
  <c r="BC50" i="2"/>
  <c r="BC260" i="2"/>
  <c r="BC158" i="2"/>
  <c r="BD46" i="2"/>
  <c r="BD238" i="2"/>
  <c r="BC272" i="2"/>
  <c r="BC106" i="2"/>
  <c r="BD312" i="2"/>
  <c r="BC267" i="2"/>
  <c r="BC91" i="2"/>
  <c r="BC278" i="2"/>
  <c r="BC87" i="2"/>
  <c r="BC261" i="2"/>
  <c r="BD84" i="2"/>
  <c r="BD249" i="2"/>
  <c r="BC127" i="2"/>
  <c r="BC321" i="2"/>
  <c r="BD27" i="2"/>
  <c r="BC306" i="2"/>
  <c r="BC100" i="2"/>
  <c r="BD70" i="2"/>
  <c r="BD291" i="2"/>
  <c r="BD278" i="2"/>
  <c r="BD31" i="2"/>
  <c r="BD250" i="2"/>
  <c r="BD245" i="2"/>
  <c r="BD153" i="2"/>
  <c r="BC231" i="2"/>
  <c r="BC226" i="2"/>
  <c r="BC219" i="2"/>
  <c r="BC183" i="2"/>
  <c r="BC347" i="2"/>
  <c r="BD373" i="2"/>
  <c r="BC326" i="2"/>
  <c r="BD359" i="2"/>
  <c r="BE359" i="2" s="1"/>
  <c r="BC149" i="2"/>
  <c r="BC319" i="2"/>
  <c r="BC105" i="2"/>
  <c r="BE105" i="2" s="1"/>
  <c r="BC39" i="2"/>
  <c r="BE39" i="2" s="1"/>
  <c r="BC298" i="2"/>
  <c r="BE298" i="2" s="1"/>
  <c r="BC209" i="2"/>
  <c r="BC121" i="2"/>
  <c r="BE121" i="2" s="1"/>
  <c r="BC304" i="2"/>
  <c r="BC339" i="2"/>
  <c r="BC257" i="2"/>
  <c r="BC157" i="2"/>
  <c r="BD236" i="2"/>
  <c r="BC76" i="2"/>
  <c r="BC40" i="2"/>
  <c r="BD94" i="2"/>
  <c r="BC349" i="2"/>
  <c r="BC21" i="2"/>
  <c r="BC163" i="2"/>
  <c r="BD202" i="2"/>
  <c r="BE202" i="2" s="1"/>
  <c r="BD241" i="2"/>
  <c r="BC122" i="2"/>
  <c r="BD188" i="2"/>
  <c r="BD352" i="2"/>
  <c r="BD148" i="2"/>
  <c r="BC335" i="2"/>
  <c r="BE335" i="2" s="1"/>
  <c r="BC248" i="2"/>
  <c r="BC362" i="2"/>
  <c r="BD26" i="2"/>
  <c r="BE26" i="2" s="1"/>
  <c r="BD353" i="2"/>
  <c r="BC303" i="2"/>
  <c r="BD346" i="2"/>
  <c r="BE346" i="2" s="1"/>
  <c r="BD169" i="2"/>
  <c r="BE169" i="2" s="1"/>
  <c r="BD259" i="2"/>
  <c r="BC60" i="2"/>
  <c r="BC197" i="2"/>
  <c r="BE197" i="2" s="1"/>
  <c r="BD150" i="2"/>
  <c r="BC186" i="2"/>
  <c r="BC102" i="2"/>
  <c r="BD214" i="2"/>
  <c r="BD50" i="2"/>
  <c r="BD342" i="2"/>
  <c r="BD162" i="2"/>
  <c r="BD203" i="2"/>
  <c r="BC160" i="2"/>
  <c r="BD79" i="2"/>
  <c r="BD118" i="2"/>
  <c r="BC357" i="2"/>
  <c r="BC54" i="2"/>
  <c r="BD68" i="2"/>
  <c r="BD268" i="2"/>
  <c r="BC31" i="2"/>
  <c r="BC250" i="2"/>
  <c r="BC245" i="2"/>
  <c r="BC153" i="2"/>
  <c r="BD231" i="2"/>
  <c r="BD226" i="2"/>
  <c r="BD219" i="2"/>
  <c r="BD183" i="2"/>
  <c r="BD347" i="2"/>
  <c r="BC208" i="2"/>
  <c r="BE208" i="2" s="1"/>
  <c r="BD327" i="2"/>
  <c r="BC241" i="2"/>
  <c r="BD58" i="2"/>
  <c r="BE58" i="2" s="1"/>
  <c r="BD184" i="2"/>
  <c r="BC352" i="2"/>
  <c r="BD93" i="2"/>
  <c r="BD205" i="2"/>
  <c r="BD248" i="2"/>
  <c r="BC43" i="2"/>
  <c r="BE43" i="2" s="1"/>
  <c r="BC234" i="2"/>
  <c r="BC353" i="2"/>
  <c r="BD98" i="2"/>
  <c r="BE98" i="2" s="1"/>
  <c r="BC64" i="2"/>
  <c r="BD88" i="2"/>
  <c r="BC243" i="2"/>
  <c r="BD235" i="2"/>
  <c r="BC224" i="2"/>
  <c r="BD175" i="2"/>
  <c r="BC162" i="2"/>
  <c r="BC203" i="2"/>
  <c r="BC79" i="2"/>
  <c r="BD54" i="2"/>
  <c r="BC268" i="2"/>
  <c r="BC32" i="2"/>
  <c r="BE32" i="2" s="1"/>
  <c r="BC198" i="2"/>
  <c r="BE198" i="2" s="1"/>
  <c r="BC189" i="2"/>
  <c r="BC296" i="2"/>
  <c r="BD83" i="2"/>
  <c r="BE83" i="2" s="1"/>
  <c r="BC323" i="2"/>
  <c r="BC315" i="2"/>
  <c r="BC215" i="2"/>
  <c r="BC337" i="2"/>
  <c r="BC247" i="2"/>
  <c r="BC130" i="2"/>
  <c r="BD115" i="2"/>
  <c r="BC227" i="2"/>
  <c r="BC69" i="2"/>
  <c r="BE69" i="2" s="1"/>
  <c r="BD213" i="2"/>
  <c r="BD339" i="2"/>
  <c r="BD35" i="2"/>
  <c r="BC204" i="2"/>
  <c r="BE204" i="2" s="1"/>
  <c r="BD326" i="2"/>
  <c r="BC236" i="2"/>
  <c r="BC318" i="2"/>
  <c r="BE318" i="2" s="1"/>
  <c r="BD269" i="2"/>
  <c r="BC94" i="2"/>
  <c r="BD96" i="2"/>
  <c r="BE96" i="2" s="1"/>
  <c r="BC259" i="2"/>
  <c r="BC150" i="2"/>
  <c r="BC214" i="2"/>
  <c r="BC342" i="2"/>
  <c r="BD160" i="2"/>
  <c r="BC118" i="2"/>
  <c r="BD357" i="2"/>
  <c r="BC68" i="2"/>
  <c r="BD62" i="2"/>
  <c r="BD338" i="2"/>
  <c r="BC195" i="2"/>
  <c r="BC112" i="2"/>
  <c r="BD369" i="2"/>
  <c r="BD81" i="2"/>
  <c r="BE81" i="2" s="1"/>
  <c r="BC123" i="2"/>
  <c r="BE123" i="2" s="1"/>
  <c r="BD111" i="2"/>
  <c r="BE111" i="2" s="1"/>
  <c r="BC103" i="2"/>
  <c r="BD340" i="2"/>
  <c r="BD337" i="2"/>
  <c r="BD82" i="2"/>
  <c r="BE82" i="2" s="1"/>
  <c r="BC372" i="2"/>
  <c r="BC115" i="2"/>
  <c r="BC308" i="2"/>
  <c r="BD174" i="2"/>
  <c r="BC213" i="2"/>
  <c r="BD220" i="2"/>
  <c r="BE220" i="2" s="1"/>
  <c r="BD344" i="2"/>
  <c r="BE344" i="2" s="1"/>
  <c r="BD314" i="2"/>
  <c r="BC328" i="2"/>
  <c r="BD99" i="2"/>
  <c r="BD258" i="2"/>
  <c r="BD24" i="2"/>
  <c r="BD253" i="2"/>
  <c r="BC184" i="2"/>
  <c r="BD78" i="2"/>
  <c r="BD64" i="2"/>
  <c r="BC246" i="2"/>
  <c r="BC175" i="2"/>
  <c r="BD158" i="2"/>
  <c r="BD106" i="2"/>
  <c r="BD127" i="2"/>
  <c r="BD100" i="2"/>
  <c r="BD321" i="2"/>
  <c r="BC269" i="2"/>
  <c r="BD194" i="2"/>
  <c r="BE194" i="2" s="1"/>
  <c r="BC216" i="2"/>
  <c r="BC205" i="2"/>
  <c r="BC317" i="2"/>
  <c r="BE317" i="2" s="1"/>
  <c r="BC88" i="2"/>
  <c r="BC238" i="2"/>
  <c r="BD267" i="2"/>
  <c r="BC84" i="2"/>
  <c r="BC291" i="2"/>
  <c r="BD260" i="2"/>
  <c r="BC249" i="2"/>
  <c r="BC327" i="2"/>
  <c r="BD290" i="2"/>
  <c r="BE290" i="2" s="1"/>
  <c r="BD336" i="2"/>
  <c r="BD234" i="2"/>
  <c r="BC235" i="2"/>
  <c r="BC46" i="2"/>
  <c r="BC312" i="2"/>
  <c r="BC62" i="2"/>
  <c r="BC338" i="2"/>
  <c r="BD261" i="2"/>
  <c r="BC70" i="2"/>
  <c r="BC41" i="2"/>
  <c r="BE41" i="2" s="1"/>
  <c r="BC27" i="2"/>
  <c r="BD272" i="2"/>
  <c r="BD87" i="2"/>
  <c r="BD306" i="2"/>
  <c r="BD91" i="2"/>
  <c r="BD95" i="2"/>
  <c r="BE95" i="2" s="1"/>
  <c r="BD149" i="2"/>
  <c r="BD122" i="2"/>
  <c r="BD362" i="2"/>
  <c r="BD60" i="2"/>
  <c r="BD23" i="2"/>
  <c r="BE23" i="2" s="1"/>
  <c r="BD273" i="2"/>
  <c r="BD227" i="2"/>
  <c r="BD372" i="2"/>
  <c r="BD257" i="2"/>
  <c r="BD349" i="2"/>
  <c r="BD53" i="2"/>
  <c r="BE53" i="2" s="1"/>
  <c r="BD270" i="2"/>
  <c r="BE270" i="2" s="1"/>
  <c r="BD246" i="2"/>
  <c r="BD365" i="2"/>
  <c r="BE365" i="2" s="1"/>
  <c r="BD73" i="2"/>
  <c r="BE73" i="2" s="1"/>
  <c r="BD101" i="2"/>
  <c r="BE101" i="2" s="1"/>
  <c r="BD256" i="2"/>
  <c r="BF262" i="2"/>
  <c r="BJ262" i="2"/>
  <c r="BM262" i="2" s="1"/>
  <c r="BF266" i="2"/>
  <c r="BJ266" i="2"/>
  <c r="BM266" i="2" s="1"/>
  <c r="BK135" i="2"/>
  <c r="BN135" i="2" s="1"/>
  <c r="BG135" i="2"/>
  <c r="BK265" i="2"/>
  <c r="BN265" i="2" s="1"/>
  <c r="BG265" i="2"/>
  <c r="BF116" i="2"/>
  <c r="BJ116" i="2"/>
  <c r="BM116" i="2" s="1"/>
  <c r="BE116" i="2"/>
  <c r="BK124" i="2"/>
  <c r="BN124" i="2" s="1"/>
  <c r="BG124" i="2"/>
  <c r="BF356" i="2"/>
  <c r="BJ356" i="2"/>
  <c r="BM356" i="2" s="1"/>
  <c r="BF126" i="2"/>
  <c r="BJ126" i="2"/>
  <c r="BM126" i="2" s="1"/>
  <c r="BJ61" i="2"/>
  <c r="BM61" i="2" s="1"/>
  <c r="BF61" i="2"/>
  <c r="BG298" i="2"/>
  <c r="BK298" i="2"/>
  <c r="BN298" i="2" s="1"/>
  <c r="BF35" i="2"/>
  <c r="BJ35" i="2"/>
  <c r="BM35" i="2" s="1"/>
  <c r="BF220" i="2"/>
  <c r="BJ220" i="2"/>
  <c r="BM220" i="2" s="1"/>
  <c r="BJ58" i="2"/>
  <c r="BM58" i="2" s="1"/>
  <c r="BF58" i="2"/>
  <c r="BG43" i="2"/>
  <c r="BK43" i="2"/>
  <c r="BN43" i="2" s="1"/>
  <c r="BG41" i="2"/>
  <c r="BK41" i="2"/>
  <c r="BN41" i="2" s="1"/>
  <c r="BF141" i="2"/>
  <c r="BJ141" i="2"/>
  <c r="BM141" i="2" s="1"/>
  <c r="BJ63" i="2"/>
  <c r="BM63" i="2" s="1"/>
  <c r="BF63" i="2"/>
  <c r="BG367" i="2"/>
  <c r="BK367" i="2"/>
  <c r="BN367" i="2" s="1"/>
  <c r="BK117" i="2"/>
  <c r="BN117" i="2" s="1"/>
  <c r="BG117" i="2"/>
  <c r="BF147" i="2"/>
  <c r="BJ147" i="2"/>
  <c r="BM147" i="2" s="1"/>
  <c r="BE147" i="2"/>
  <c r="BG239" i="2"/>
  <c r="BK239" i="2"/>
  <c r="BN239" i="2" s="1"/>
  <c r="BG182" i="2"/>
  <c r="BK182" i="2"/>
  <c r="BN182" i="2" s="1"/>
  <c r="BF135" i="2"/>
  <c r="BE135" i="2"/>
  <c r="BJ135" i="2"/>
  <c r="BM135" i="2" s="1"/>
  <c r="BF56" i="2"/>
  <c r="BJ56" i="2"/>
  <c r="BM56" i="2" s="1"/>
  <c r="BE56" i="2"/>
  <c r="BF265" i="2"/>
  <c r="BJ265" i="2"/>
  <c r="BM265" i="2" s="1"/>
  <c r="BE265" i="2"/>
  <c r="BK159" i="2"/>
  <c r="BN159" i="2" s="1"/>
  <c r="BG159" i="2"/>
  <c r="BK187" i="2"/>
  <c r="BN187" i="2" s="1"/>
  <c r="BG187" i="2"/>
  <c r="BK206" i="2"/>
  <c r="BN206" i="2" s="1"/>
  <c r="BG206" i="2"/>
  <c r="BF114" i="2"/>
  <c r="BJ114" i="2"/>
  <c r="BM114" i="2" s="1"/>
  <c r="BE114" i="2"/>
  <c r="BG66" i="2"/>
  <c r="BK66" i="2"/>
  <c r="BN66" i="2" s="1"/>
  <c r="BK200" i="2"/>
  <c r="BN200" i="2" s="1"/>
  <c r="BG200" i="2"/>
  <c r="BK72" i="2"/>
  <c r="BN72" i="2" s="1"/>
  <c r="BG72" i="2"/>
  <c r="BG176" i="2"/>
  <c r="BK176" i="2"/>
  <c r="BN176" i="2" s="1"/>
  <c r="BG360" i="2"/>
  <c r="BK360" i="2"/>
  <c r="BN360" i="2" s="1"/>
  <c r="BK292" i="2"/>
  <c r="BN292" i="2" s="1"/>
  <c r="BG292" i="2"/>
  <c r="BG34" i="2"/>
  <c r="BK34" i="2"/>
  <c r="BN34" i="2" s="1"/>
  <c r="BK198" i="2"/>
  <c r="BN198" i="2" s="1"/>
  <c r="BG198" i="2"/>
  <c r="BK108" i="2"/>
  <c r="BN108" i="2" s="1"/>
  <c r="BG108" i="2"/>
  <c r="BK334" i="2"/>
  <c r="BN334" i="2" s="1"/>
  <c r="BG334" i="2"/>
  <c r="BG358" i="2"/>
  <c r="BK358" i="2"/>
  <c r="BN358" i="2" s="1"/>
  <c r="BK145" i="2"/>
  <c r="BN145" i="2" s="1"/>
  <c r="BG145" i="2"/>
  <c r="BF286" i="2"/>
  <c r="BJ286" i="2"/>
  <c r="BM286" i="2" s="1"/>
  <c r="BF164" i="2"/>
  <c r="BJ164" i="2"/>
  <c r="BF364" i="2"/>
  <c r="BJ364" i="2"/>
  <c r="BM364" i="2" s="1"/>
  <c r="BE364" i="2"/>
  <c r="BF104" i="2"/>
  <c r="BJ104" i="2"/>
  <c r="BM104" i="2" s="1"/>
  <c r="BE104" i="2"/>
  <c r="BJ239" i="2"/>
  <c r="BM239" i="2" s="1"/>
  <c r="BE239" i="2"/>
  <c r="BF239" i="2"/>
  <c r="BF182" i="2"/>
  <c r="BJ182" i="2"/>
  <c r="BM182" i="2" s="1"/>
  <c r="BE182" i="2"/>
  <c r="BG333" i="2"/>
  <c r="BK333" i="2"/>
  <c r="BN333" i="2" s="1"/>
  <c r="BK232" i="2"/>
  <c r="BN232" i="2" s="1"/>
  <c r="BG232" i="2"/>
  <c r="BF301" i="2"/>
  <c r="BJ301" i="2"/>
  <c r="BM301" i="2" s="1"/>
  <c r="BE301" i="2"/>
  <c r="BK363" i="2"/>
  <c r="BN363" i="2" s="1"/>
  <c r="BG363" i="2"/>
  <c r="BF110" i="2"/>
  <c r="BJ110" i="2"/>
  <c r="BM110" i="2" s="1"/>
  <c r="BE110" i="2"/>
  <c r="BF331" i="2"/>
  <c r="BJ331" i="2"/>
  <c r="BM331" i="2" s="1"/>
  <c r="BE331" i="2"/>
  <c r="BK229" i="2"/>
  <c r="BN229" i="2" s="1"/>
  <c r="BG229" i="2"/>
  <c r="BF139" i="2"/>
  <c r="BJ139" i="2"/>
  <c r="BM139" i="2" s="1"/>
  <c r="BE139" i="2"/>
  <c r="BF196" i="2"/>
  <c r="BJ196" i="2"/>
  <c r="BM196" i="2" s="1"/>
  <c r="BE196" i="2"/>
  <c r="BF217" i="2"/>
  <c r="BJ217" i="2"/>
  <c r="BM217" i="2" s="1"/>
  <c r="BE217" i="2"/>
  <c r="BJ49" i="2"/>
  <c r="BM49" i="2" s="1"/>
  <c r="BE49" i="2"/>
  <c r="BF49" i="2"/>
  <c r="BJ233" i="2"/>
  <c r="BM233" i="2" s="1"/>
  <c r="BE233" i="2"/>
  <c r="BF233" i="2"/>
  <c r="BF177" i="2"/>
  <c r="BJ177" i="2"/>
  <c r="BM177" i="2" s="1"/>
  <c r="BE177" i="2"/>
  <c r="AM384" i="2"/>
  <c r="AP20" i="2"/>
  <c r="AQ169" i="2"/>
  <c r="AS169" i="2"/>
  <c r="AQ212" i="2"/>
  <c r="AS212" i="2"/>
  <c r="AM392" i="2"/>
  <c r="AP263" i="2"/>
  <c r="AS88" i="2"/>
  <c r="AQ88" i="2"/>
  <c r="AS341" i="2"/>
  <c r="AQ341" i="2"/>
  <c r="AQ143" i="2"/>
  <c r="AS143" i="2"/>
  <c r="AQ348" i="2"/>
  <c r="AS348" i="2"/>
  <c r="AM391" i="2"/>
  <c r="AP211" i="2"/>
  <c r="AS280" i="2"/>
  <c r="AQ280" i="2"/>
  <c r="AS283" i="2"/>
  <c r="AQ283" i="2"/>
  <c r="AM385" i="2"/>
  <c r="AM381" i="2"/>
  <c r="AM380" i="2"/>
  <c r="AM379" i="2"/>
  <c r="AM378" i="2"/>
  <c r="AM377" i="2"/>
  <c r="AM375" i="2"/>
  <c r="AP32" i="2"/>
  <c r="AS277" i="2"/>
  <c r="AQ277" i="2"/>
  <c r="AS264" i="2"/>
  <c r="AQ264" i="2"/>
  <c r="AQ288" i="2"/>
  <c r="AS288" i="2"/>
  <c r="AM387" i="2"/>
  <c r="AP62" i="2"/>
  <c r="AQ95" i="2"/>
  <c r="AS95" i="2"/>
  <c r="AQ146" i="2"/>
  <c r="AS146" i="2"/>
  <c r="AQ301" i="2"/>
  <c r="AS301" i="2"/>
  <c r="AS91" i="2"/>
  <c r="AQ91" i="2"/>
  <c r="AS213" i="2"/>
  <c r="AQ213" i="2"/>
  <c r="AS177" i="2"/>
  <c r="AQ177" i="2"/>
  <c r="AS265" i="2"/>
  <c r="AQ265" i="2"/>
  <c r="AS268" i="2"/>
  <c r="AQ268" i="2"/>
  <c r="AQ101" i="2"/>
  <c r="AS101" i="2"/>
  <c r="AQ305" i="2"/>
  <c r="AS305" i="2"/>
  <c r="AS65" i="2"/>
  <c r="AQ65" i="2"/>
  <c r="AS267" i="2"/>
  <c r="AQ267" i="2"/>
  <c r="AS69" i="2"/>
  <c r="AQ69" i="2"/>
  <c r="AS94" i="2"/>
  <c r="AQ94" i="2"/>
  <c r="AM395" i="2"/>
  <c r="AP369" i="2"/>
  <c r="AS218" i="2"/>
  <c r="AQ218" i="2"/>
  <c r="AS100" i="2"/>
  <c r="AQ100" i="2"/>
  <c r="AQ222" i="2"/>
  <c r="AS222" i="2"/>
  <c r="AQ225" i="2"/>
  <c r="AS225" i="2"/>
  <c r="AQ312" i="2"/>
  <c r="AS312" i="2"/>
  <c r="AS304" i="2"/>
  <c r="AQ304" i="2"/>
  <c r="AS307" i="2"/>
  <c r="AQ307" i="2"/>
  <c r="AS185" i="2"/>
  <c r="AQ185" i="2"/>
  <c r="AQ113" i="2"/>
  <c r="AS113" i="2"/>
  <c r="AS224" i="2"/>
  <c r="AQ224" i="2"/>
  <c r="AS111" i="2"/>
  <c r="AQ111" i="2"/>
  <c r="AS38" i="2"/>
  <c r="AQ38" i="2"/>
  <c r="AS310" i="2"/>
  <c r="AQ310" i="2"/>
  <c r="AS186" i="2"/>
  <c r="AQ186" i="2"/>
  <c r="AS313" i="2"/>
  <c r="AQ313" i="2"/>
  <c r="AQ230" i="2"/>
  <c r="AS230" i="2"/>
  <c r="AQ357" i="2"/>
  <c r="AS357" i="2"/>
  <c r="AQ120" i="2"/>
  <c r="AS120" i="2"/>
  <c r="AS355" i="2"/>
  <c r="AQ355" i="2"/>
  <c r="AS232" i="2"/>
  <c r="AQ232" i="2"/>
  <c r="AS272" i="2"/>
  <c r="AQ272" i="2"/>
  <c r="AS115" i="2"/>
  <c r="AQ115" i="2"/>
  <c r="AS233" i="2"/>
  <c r="AQ233" i="2"/>
  <c r="AS56" i="2"/>
  <c r="AQ56" i="2"/>
  <c r="AS118" i="2"/>
  <c r="AQ118" i="2"/>
  <c r="AS121" i="2"/>
  <c r="AQ121" i="2"/>
  <c r="AS237" i="2"/>
  <c r="AQ237" i="2"/>
  <c r="AS371" i="2"/>
  <c r="AQ371" i="2"/>
  <c r="AQ238" i="2"/>
  <c r="AS238" i="2"/>
  <c r="AQ372" i="2"/>
  <c r="AS372" i="2"/>
  <c r="AS194" i="2"/>
  <c r="AQ194" i="2"/>
  <c r="AS152" i="2"/>
  <c r="AQ152" i="2"/>
  <c r="AS79" i="2"/>
  <c r="AQ79" i="2"/>
  <c r="AQ241" i="2"/>
  <c r="AS241" i="2"/>
  <c r="AS325" i="2"/>
  <c r="AQ325" i="2"/>
  <c r="AS155" i="2"/>
  <c r="AQ155" i="2"/>
  <c r="AQ46" i="2"/>
  <c r="AS46" i="2"/>
  <c r="AQ133" i="2"/>
  <c r="AS133" i="2"/>
  <c r="AS242" i="2"/>
  <c r="AQ242" i="2"/>
  <c r="AS47" i="2"/>
  <c r="AQ47" i="2"/>
  <c r="AQ160" i="2"/>
  <c r="AS160" i="2"/>
  <c r="AQ82" i="2"/>
  <c r="AS82" i="2"/>
  <c r="AS132" i="2"/>
  <c r="AQ132" i="2"/>
  <c r="AS59" i="2"/>
  <c r="AQ59" i="2"/>
  <c r="AS158" i="2"/>
  <c r="AQ158" i="2"/>
  <c r="AS247" i="2"/>
  <c r="AQ247" i="2"/>
  <c r="AS83" i="2"/>
  <c r="AQ83" i="2"/>
  <c r="AS332" i="2"/>
  <c r="AQ332" i="2"/>
  <c r="AS203" i="2"/>
  <c r="AQ203" i="2"/>
  <c r="AQ258" i="2"/>
  <c r="AS258" i="2"/>
  <c r="AS333" i="2"/>
  <c r="AQ333" i="2"/>
  <c r="AS61" i="2"/>
  <c r="AQ61" i="2"/>
  <c r="AQ208" i="2"/>
  <c r="AS208" i="2"/>
  <c r="AQ86" i="2"/>
  <c r="AS86" i="2"/>
  <c r="AS31" i="2"/>
  <c r="AQ31" i="2"/>
  <c r="AS257" i="2"/>
  <c r="AQ257" i="2"/>
  <c r="AS162" i="2"/>
  <c r="AQ162" i="2"/>
  <c r="AS209" i="2"/>
  <c r="AQ209" i="2"/>
  <c r="BJ280" i="2"/>
  <c r="BM280" i="2" s="1"/>
  <c r="BE280" i="2"/>
  <c r="BF280" i="2"/>
  <c r="BJ283" i="2"/>
  <c r="BM283" i="2" s="1"/>
  <c r="BE283" i="2"/>
  <c r="BF283" i="2"/>
  <c r="BK29" i="2"/>
  <c r="BN29" i="2" s="1"/>
  <c r="BG29" i="2"/>
  <c r="BK311" i="2"/>
  <c r="BN311" i="2" s="1"/>
  <c r="BG311" i="2"/>
  <c r="BK341" i="2"/>
  <c r="BN341" i="2" s="1"/>
  <c r="BG341" i="2"/>
  <c r="BF324" i="2"/>
  <c r="BJ324" i="2"/>
  <c r="BM324" i="2" s="1"/>
  <c r="BE324" i="2"/>
  <c r="BG302" i="2"/>
  <c r="BK302" i="2"/>
  <c r="BN302" i="2" s="1"/>
  <c r="BF59" i="2"/>
  <c r="BJ59" i="2"/>
  <c r="BM59" i="2" s="1"/>
  <c r="BE59" i="2"/>
  <c r="BF42" i="2"/>
  <c r="BJ42" i="2"/>
  <c r="BM42" i="2" s="1"/>
  <c r="BE42" i="2"/>
  <c r="BK276" i="2"/>
  <c r="BG276" i="2"/>
  <c r="BJ363" i="2"/>
  <c r="BM363" i="2" s="1"/>
  <c r="BE363" i="2"/>
  <c r="BF363" i="2"/>
  <c r="BG110" i="2"/>
  <c r="BK110" i="2"/>
  <c r="BN110" i="2" s="1"/>
  <c r="BG331" i="2"/>
  <c r="BK331" i="2"/>
  <c r="BN331" i="2" s="1"/>
  <c r="BJ229" i="2"/>
  <c r="BM229" i="2" s="1"/>
  <c r="BE229" i="2"/>
  <c r="BF229" i="2"/>
  <c r="BJ37" i="2"/>
  <c r="BM37" i="2" s="1"/>
  <c r="BE37" i="2"/>
  <c r="BF37" i="2"/>
  <c r="BF25" i="2"/>
  <c r="BJ25" i="2"/>
  <c r="BM25" i="2" s="1"/>
  <c r="BE25" i="2"/>
  <c r="BK366" i="2"/>
  <c r="BN366" i="2" s="1"/>
  <c r="BG366" i="2"/>
  <c r="BG355" i="2"/>
  <c r="BK355" i="2"/>
  <c r="BN355" i="2" s="1"/>
  <c r="BF146" i="2"/>
  <c r="BJ146" i="2"/>
  <c r="BM146" i="2" s="1"/>
  <c r="BE146" i="2"/>
  <c r="BG134" i="2"/>
  <c r="BK134" i="2"/>
  <c r="BN134" i="2" s="1"/>
  <c r="BG211" i="2"/>
  <c r="BK211" i="2"/>
  <c r="BG138" i="2"/>
  <c r="BK138" i="2"/>
  <c r="BG63" i="2"/>
  <c r="BK63" i="2"/>
  <c r="BN63" i="2" s="1"/>
  <c r="BG165" i="2"/>
  <c r="BK165" i="2"/>
  <c r="BN165" i="2" s="1"/>
  <c r="BG212" i="2"/>
  <c r="BK212" i="2"/>
  <c r="BN212" i="2" s="1"/>
  <c r="BG168" i="2"/>
  <c r="BK168" i="2"/>
  <c r="BN168" i="2" s="1"/>
  <c r="BG277" i="2"/>
  <c r="BK277" i="2"/>
  <c r="BN277" i="2" s="1"/>
  <c r="BG22" i="2"/>
  <c r="BK22" i="2"/>
  <c r="BN22" i="2" s="1"/>
  <c r="BF343" i="2"/>
  <c r="BJ343" i="2"/>
  <c r="BM343" i="2" s="1"/>
  <c r="BE343" i="2"/>
  <c r="BF75" i="2"/>
  <c r="BJ75" i="2"/>
  <c r="BM75" i="2" s="1"/>
  <c r="BE75" i="2"/>
  <c r="BJ161" i="2"/>
  <c r="BM161" i="2" s="1"/>
  <c r="BF161" i="2"/>
  <c r="BF310" i="2"/>
  <c r="BJ310" i="2"/>
  <c r="BM310" i="2" s="1"/>
  <c r="BE310" i="2"/>
  <c r="BG56" i="2"/>
  <c r="BK56" i="2"/>
  <c r="BN56" i="2" s="1"/>
  <c r="BK251" i="2"/>
  <c r="BN251" i="2" s="1"/>
  <c r="BG251" i="2"/>
  <c r="BK92" i="2"/>
  <c r="BN92" i="2" s="1"/>
  <c r="BG92" i="2"/>
  <c r="BF52" i="2"/>
  <c r="BJ52" i="2"/>
  <c r="BM52" i="2" s="1"/>
  <c r="BE52" i="2"/>
  <c r="BJ255" i="2"/>
  <c r="BM255" i="2" s="1"/>
  <c r="BF255" i="2"/>
  <c r="BG181" i="2"/>
  <c r="BK181" i="2"/>
  <c r="BN181" i="2" s="1"/>
  <c r="BG222" i="2"/>
  <c r="BK222" i="2"/>
  <c r="BN222" i="2" s="1"/>
  <c r="BF240" i="2"/>
  <c r="BJ240" i="2"/>
  <c r="BM240" i="2" s="1"/>
  <c r="BG105" i="2"/>
  <c r="BK105" i="2"/>
  <c r="BN105" i="2" s="1"/>
  <c r="BF73" i="2"/>
  <c r="BJ73" i="2"/>
  <c r="BM73" i="2" s="1"/>
  <c r="BK130" i="2"/>
  <c r="BN130" i="2" s="1"/>
  <c r="BG130" i="2"/>
  <c r="BK69" i="2"/>
  <c r="BN69" i="2" s="1"/>
  <c r="BG69" i="2"/>
  <c r="BF359" i="2"/>
  <c r="BJ359" i="2"/>
  <c r="BM359" i="2" s="1"/>
  <c r="BG208" i="2"/>
  <c r="BK208" i="2"/>
  <c r="BN208" i="2" s="1"/>
  <c r="BF93" i="2"/>
  <c r="BJ93" i="2"/>
  <c r="BM93" i="2" s="1"/>
  <c r="BE93" i="2"/>
  <c r="BJ98" i="2"/>
  <c r="BM98" i="2" s="1"/>
  <c r="BF98" i="2"/>
  <c r="BF258" i="2"/>
  <c r="BE258" i="2"/>
  <c r="BJ258" i="2"/>
  <c r="BM258" i="2" s="1"/>
  <c r="BF168" i="2"/>
  <c r="BJ168" i="2"/>
  <c r="BM168" i="2" s="1"/>
  <c r="BE168" i="2"/>
  <c r="BJ330" i="2"/>
  <c r="BM330" i="2" s="1"/>
  <c r="BE330" i="2"/>
  <c r="BF330" i="2"/>
  <c r="BG271" i="2"/>
  <c r="BK271" i="2"/>
  <c r="BN271" i="2" s="1"/>
  <c r="BJ345" i="2"/>
  <c r="BM345" i="2" s="1"/>
  <c r="BE345" i="2"/>
  <c r="BF345" i="2"/>
  <c r="BG244" i="2"/>
  <c r="BK244" i="2"/>
  <c r="BN244" i="2" s="1"/>
  <c r="BF316" i="2"/>
  <c r="BJ316" i="2"/>
  <c r="BM316" i="2" s="1"/>
  <c r="BE316" i="2"/>
  <c r="BF48" i="2"/>
  <c r="BJ48" i="2"/>
  <c r="BM48" i="2" s="1"/>
  <c r="BE48" i="2"/>
  <c r="BF230" i="2"/>
  <c r="BJ230" i="2"/>
  <c r="BM230" i="2" s="1"/>
  <c r="BE230" i="2"/>
  <c r="BF167" i="2"/>
  <c r="BJ167" i="2"/>
  <c r="BM167" i="2" s="1"/>
  <c r="BE167" i="2"/>
  <c r="BF159" i="2"/>
  <c r="BJ159" i="2"/>
  <c r="BM159" i="2" s="1"/>
  <c r="BE159" i="2"/>
  <c r="BF187" i="2"/>
  <c r="BJ187" i="2"/>
  <c r="BM187" i="2" s="1"/>
  <c r="BE187" i="2"/>
  <c r="BF206" i="2"/>
  <c r="BE206" i="2"/>
  <c r="BJ206" i="2"/>
  <c r="BM206" i="2" s="1"/>
  <c r="BK114" i="2"/>
  <c r="BN114" i="2" s="1"/>
  <c r="BG114" i="2"/>
  <c r="BF66" i="2"/>
  <c r="BJ66" i="2"/>
  <c r="BM66" i="2" s="1"/>
  <c r="BE66" i="2"/>
  <c r="BF199" i="2"/>
  <c r="BJ199" i="2"/>
  <c r="BM199" i="2" s="1"/>
  <c r="BE199" i="2"/>
  <c r="BF38" i="2"/>
  <c r="BJ38" i="2"/>
  <c r="BM38" i="2" s="1"/>
  <c r="BE38" i="2"/>
  <c r="BJ176" i="2"/>
  <c r="BM176" i="2" s="1"/>
  <c r="BE176" i="2"/>
  <c r="BF176" i="2"/>
  <c r="BF237" i="2"/>
  <c r="BJ237" i="2"/>
  <c r="BM237" i="2" s="1"/>
  <c r="BG305" i="2"/>
  <c r="BK305" i="2"/>
  <c r="BN305" i="2" s="1"/>
  <c r="BF171" i="2"/>
  <c r="BJ171" i="2"/>
  <c r="BM171" i="2" s="1"/>
  <c r="BE171" i="2"/>
  <c r="BG125" i="2"/>
  <c r="BK125" i="2"/>
  <c r="BN125" i="2" s="1"/>
  <c r="BG295" i="2"/>
  <c r="BK295" i="2"/>
  <c r="BN295" i="2" s="1"/>
  <c r="BJ81" i="2"/>
  <c r="BM81" i="2" s="1"/>
  <c r="BF81" i="2"/>
  <c r="BJ111" i="2"/>
  <c r="BM111" i="2" s="1"/>
  <c r="BF111" i="2"/>
  <c r="BG209" i="2"/>
  <c r="BK209" i="2"/>
  <c r="BN209" i="2" s="1"/>
  <c r="BK121" i="2"/>
  <c r="BN121" i="2" s="1"/>
  <c r="BG121" i="2"/>
  <c r="BF101" i="2"/>
  <c r="BJ101" i="2"/>
  <c r="BM101" i="2" s="1"/>
  <c r="BG204" i="2"/>
  <c r="BK204" i="2"/>
  <c r="BN204" i="2" s="1"/>
  <c r="BG318" i="2"/>
  <c r="BK318" i="2"/>
  <c r="BN318" i="2" s="1"/>
  <c r="BF96" i="2"/>
  <c r="BJ96" i="2"/>
  <c r="BM96" i="2" s="1"/>
  <c r="BJ202" i="2"/>
  <c r="BM202" i="2" s="1"/>
  <c r="BF202" i="2"/>
  <c r="BF188" i="2"/>
  <c r="BJ188" i="2"/>
  <c r="BM188" i="2" s="1"/>
  <c r="BE188" i="2"/>
  <c r="BG335" i="2"/>
  <c r="BK335" i="2"/>
  <c r="BN335" i="2" s="1"/>
  <c r="BF26" i="2"/>
  <c r="BJ26" i="2"/>
  <c r="BM26" i="2" s="1"/>
  <c r="BJ346" i="2"/>
  <c r="BM346" i="2" s="1"/>
  <c r="BF346" i="2"/>
  <c r="BG243" i="2"/>
  <c r="BK243" i="2"/>
  <c r="BN243" i="2" s="1"/>
  <c r="BG224" i="2"/>
  <c r="BK224" i="2"/>
  <c r="BN224" i="2" s="1"/>
  <c r="BJ293" i="2"/>
  <c r="BM293" i="2" s="1"/>
  <c r="BE293" i="2"/>
  <c r="BF293" i="2"/>
  <c r="BJ348" i="2"/>
  <c r="BM348" i="2" s="1"/>
  <c r="BE348" i="2"/>
  <c r="BF348" i="2"/>
  <c r="BG364" i="2"/>
  <c r="BK364" i="2"/>
  <c r="BN364" i="2" s="1"/>
  <c r="BG104" i="2"/>
  <c r="BK104" i="2"/>
  <c r="BN104" i="2" s="1"/>
  <c r="BK136" i="2"/>
  <c r="BN136" i="2" s="1"/>
  <c r="BG136" i="2"/>
  <c r="BG77" i="2"/>
  <c r="BK77" i="2"/>
  <c r="BN77" i="2" s="1"/>
  <c r="BK351" i="2"/>
  <c r="BN351" i="2" s="1"/>
  <c r="BG351" i="2"/>
  <c r="BG48" i="2"/>
  <c r="BK48" i="2"/>
  <c r="BN48" i="2" s="1"/>
  <c r="BG230" i="2"/>
  <c r="BK230" i="2"/>
  <c r="BN230" i="2" s="1"/>
  <c r="BG167" i="2"/>
  <c r="BK167" i="2"/>
  <c r="BN167" i="2" s="1"/>
  <c r="BG28" i="2"/>
  <c r="BK28" i="2"/>
  <c r="BN28" i="2" s="1"/>
  <c r="BF218" i="2"/>
  <c r="BJ218" i="2"/>
  <c r="BM218" i="2" s="1"/>
  <c r="BE218" i="2"/>
  <c r="BF156" i="2"/>
  <c r="BJ156" i="2"/>
  <c r="BM156" i="2" s="1"/>
  <c r="BE156" i="2"/>
  <c r="BJ228" i="2"/>
  <c r="BM228" i="2" s="1"/>
  <c r="BE228" i="2"/>
  <c r="BF228" i="2"/>
  <c r="BK139" i="2"/>
  <c r="BN139" i="2" s="1"/>
  <c r="BG139" i="2"/>
  <c r="BK196" i="2"/>
  <c r="BN196" i="2" s="1"/>
  <c r="BG196" i="2"/>
  <c r="BG217" i="2"/>
  <c r="BK217" i="2"/>
  <c r="BN217" i="2" s="1"/>
  <c r="BK49" i="2"/>
  <c r="BN49" i="2" s="1"/>
  <c r="BG49" i="2"/>
  <c r="BG233" i="2"/>
  <c r="BK233" i="2"/>
  <c r="BN233" i="2" s="1"/>
  <c r="BK177" i="2"/>
  <c r="BN177" i="2" s="1"/>
  <c r="BG177" i="2"/>
  <c r="BG32" i="2"/>
  <c r="BK32" i="2"/>
  <c r="BK195" i="2"/>
  <c r="BN195" i="2" s="1"/>
  <c r="BG195" i="2"/>
  <c r="BJ295" i="2"/>
  <c r="BM295" i="2" s="1"/>
  <c r="BE295" i="2"/>
  <c r="BF295" i="2"/>
  <c r="BF83" i="2"/>
  <c r="BJ83" i="2"/>
  <c r="BM83" i="2" s="1"/>
  <c r="BK315" i="2"/>
  <c r="BN315" i="2" s="1"/>
  <c r="BG315" i="2"/>
  <c r="BE130" i="2"/>
  <c r="BF277" i="2"/>
  <c r="BJ277" i="2"/>
  <c r="BM277" i="2" s="1"/>
  <c r="BE277" i="2"/>
  <c r="BJ178" i="2"/>
  <c r="BM178" i="2" s="1"/>
  <c r="BF178" i="2"/>
  <c r="BJ274" i="2"/>
  <c r="BM274" i="2" s="1"/>
  <c r="BE274" i="2"/>
  <c r="BF274" i="2"/>
  <c r="BG354" i="2"/>
  <c r="BK354" i="2"/>
  <c r="BN354" i="2" s="1"/>
  <c r="BJ136" i="2"/>
  <c r="BM136" i="2" s="1"/>
  <c r="BE136" i="2"/>
  <c r="BF136" i="2"/>
  <c r="BF77" i="2"/>
  <c r="BJ77" i="2"/>
  <c r="BM77" i="2" s="1"/>
  <c r="BE77" i="2"/>
  <c r="BF351" i="2"/>
  <c r="BJ351" i="2"/>
  <c r="BM351" i="2" s="1"/>
  <c r="BE351" i="2"/>
  <c r="BG59" i="2"/>
  <c r="BK59" i="2"/>
  <c r="BN59" i="2" s="1"/>
  <c r="BK42" i="2"/>
  <c r="BN42" i="2" s="1"/>
  <c r="BG42" i="2"/>
  <c r="BK166" i="2"/>
  <c r="BN166" i="2" s="1"/>
  <c r="BG166" i="2"/>
  <c r="BK361" i="2"/>
  <c r="BN361" i="2" s="1"/>
  <c r="BG361" i="2"/>
  <c r="BG67" i="2"/>
  <c r="BK67" i="2"/>
  <c r="BN67" i="2" s="1"/>
  <c r="BK80" i="2"/>
  <c r="BN80" i="2" s="1"/>
  <c r="BG80" i="2"/>
  <c r="BK107" i="2"/>
  <c r="BN107" i="2" s="1"/>
  <c r="BG107" i="2"/>
  <c r="BG210" i="2"/>
  <c r="BK210" i="2"/>
  <c r="BN210" i="2" s="1"/>
  <c r="BF74" i="2"/>
  <c r="BJ74" i="2"/>
  <c r="BM74" i="2" s="1"/>
  <c r="BE74" i="2"/>
  <c r="BF299" i="2"/>
  <c r="BJ299" i="2"/>
  <c r="BM299" i="2" s="1"/>
  <c r="BE299" i="2"/>
  <c r="BG252" i="2"/>
  <c r="BK252" i="2"/>
  <c r="BN252" i="2" s="1"/>
  <c r="BJ313" i="2"/>
  <c r="BM313" i="2" s="1"/>
  <c r="BE313" i="2"/>
  <c r="BF313" i="2"/>
  <c r="BF20" i="2"/>
  <c r="BJ20" i="2"/>
  <c r="AQ339" i="2"/>
  <c r="AS339" i="2"/>
  <c r="AQ281" i="2"/>
  <c r="AS281" i="2"/>
  <c r="AQ63" i="2"/>
  <c r="AS63" i="2"/>
  <c r="AM388" i="2"/>
  <c r="AP87" i="2"/>
  <c r="AS340" i="2"/>
  <c r="AQ340" i="2"/>
  <c r="AS342" i="2"/>
  <c r="AQ342" i="2"/>
  <c r="AS144" i="2"/>
  <c r="AQ144" i="2"/>
  <c r="AQ293" i="2"/>
  <c r="AS293" i="2"/>
  <c r="AS165" i="2"/>
  <c r="AQ165" i="2"/>
  <c r="AS22" i="2"/>
  <c r="AQ22" i="2"/>
  <c r="AQ286" i="2"/>
  <c r="AS286" i="2"/>
  <c r="AS35" i="2"/>
  <c r="AQ35" i="2"/>
  <c r="AS279" i="2"/>
  <c r="AQ279" i="2"/>
  <c r="AS343" i="2"/>
  <c r="AQ343" i="2"/>
  <c r="AQ176" i="2"/>
  <c r="AS176" i="2"/>
  <c r="AQ289" i="2"/>
  <c r="AS289" i="2"/>
  <c r="AM386" i="2"/>
  <c r="AP50" i="2"/>
  <c r="AQ298" i="2"/>
  <c r="AS298" i="2"/>
  <c r="AQ181" i="2"/>
  <c r="AS181" i="2"/>
  <c r="AS36" i="2"/>
  <c r="AQ36" i="2"/>
  <c r="AS214" i="2"/>
  <c r="AQ214" i="2"/>
  <c r="AS145" i="2"/>
  <c r="AQ145" i="2"/>
  <c r="AS299" i="2"/>
  <c r="AQ299" i="2"/>
  <c r="AS351" i="2"/>
  <c r="AQ351" i="2"/>
  <c r="AS23" i="2"/>
  <c r="AQ23" i="2"/>
  <c r="AS103" i="2"/>
  <c r="AQ103" i="2"/>
  <c r="AS179" i="2"/>
  <c r="AQ179" i="2"/>
  <c r="AS302" i="2"/>
  <c r="AQ302" i="2"/>
  <c r="AS174" i="2"/>
  <c r="AQ174" i="2"/>
  <c r="AS292" i="2"/>
  <c r="AQ292" i="2"/>
  <c r="AS297" i="2"/>
  <c r="AQ297" i="2"/>
  <c r="AS68" i="2"/>
  <c r="AQ68" i="2"/>
  <c r="AS102" i="2"/>
  <c r="AQ102" i="2"/>
  <c r="AQ39" i="2"/>
  <c r="AS39" i="2"/>
  <c r="AQ25" i="2"/>
  <c r="AS25" i="2"/>
  <c r="AS316" i="2"/>
  <c r="AQ316" i="2"/>
  <c r="AS24" i="2"/>
  <c r="AQ24" i="2"/>
  <c r="AS309" i="2"/>
  <c r="AQ309" i="2"/>
  <c r="AS72" i="2"/>
  <c r="AQ72" i="2"/>
  <c r="AS353" i="2"/>
  <c r="AQ353" i="2"/>
  <c r="AS184" i="2"/>
  <c r="AQ184" i="2"/>
  <c r="AS228" i="2"/>
  <c r="AQ228" i="2"/>
  <c r="AS104" i="2"/>
  <c r="AQ104" i="2"/>
  <c r="AS270" i="2"/>
  <c r="AQ270" i="2"/>
  <c r="AS187" i="2"/>
  <c r="AQ187" i="2"/>
  <c r="AS315" i="2"/>
  <c r="AQ315" i="2"/>
  <c r="AQ55" i="2"/>
  <c r="AS55" i="2"/>
  <c r="AQ191" i="2"/>
  <c r="AS191" i="2"/>
  <c r="AS41" i="2"/>
  <c r="AQ41" i="2"/>
  <c r="AS73" i="2"/>
  <c r="AQ73" i="2"/>
  <c r="AS356" i="2"/>
  <c r="AQ356" i="2"/>
  <c r="AS192" i="2"/>
  <c r="AQ192" i="2"/>
  <c r="AS150" i="2"/>
  <c r="AQ150" i="2"/>
  <c r="AS358" i="2"/>
  <c r="AQ358" i="2"/>
  <c r="AS74" i="2"/>
  <c r="AQ74" i="2"/>
  <c r="AS77" i="2"/>
  <c r="AQ77" i="2"/>
  <c r="AQ193" i="2"/>
  <c r="AS193" i="2"/>
  <c r="AQ123" i="2"/>
  <c r="AS123" i="2"/>
  <c r="AS322" i="2"/>
  <c r="AQ322" i="2"/>
  <c r="AQ324" i="2"/>
  <c r="AS324" i="2"/>
  <c r="AS130" i="2"/>
  <c r="AQ130" i="2"/>
  <c r="AS236" i="2"/>
  <c r="AQ236" i="2"/>
  <c r="AS195" i="2"/>
  <c r="AQ195" i="2"/>
  <c r="AS239" i="2"/>
  <c r="AQ239" i="2"/>
  <c r="AQ154" i="2"/>
  <c r="AS154" i="2"/>
  <c r="AS240" i="2"/>
  <c r="AQ240" i="2"/>
  <c r="AQ45" i="2"/>
  <c r="AS45" i="2"/>
  <c r="AQ244" i="2"/>
  <c r="AS244" i="2"/>
  <c r="AQ246" i="2"/>
  <c r="AS246" i="2"/>
  <c r="AS131" i="2"/>
  <c r="AQ131" i="2"/>
  <c r="AS200" i="2"/>
  <c r="AQ200" i="2"/>
  <c r="AS329" i="2"/>
  <c r="AQ329" i="2"/>
  <c r="AS243" i="2"/>
  <c r="AQ243" i="2"/>
  <c r="AS81" i="2"/>
  <c r="AQ81" i="2"/>
  <c r="AS199" i="2"/>
  <c r="AQ199" i="2"/>
  <c r="AS161" i="2"/>
  <c r="AQ161" i="2"/>
  <c r="AS60" i="2"/>
  <c r="AQ60" i="2"/>
  <c r="AQ331" i="2"/>
  <c r="AS331" i="2"/>
  <c r="AS330" i="2"/>
  <c r="AQ330" i="2"/>
  <c r="AS254" i="2"/>
  <c r="AQ254" i="2"/>
  <c r="AS253" i="2"/>
  <c r="AQ253" i="2"/>
  <c r="AS255" i="2"/>
  <c r="AQ255" i="2"/>
  <c r="AS206" i="2"/>
  <c r="AQ206" i="2"/>
  <c r="AS260" i="2"/>
  <c r="AQ260" i="2"/>
  <c r="AQ135" i="2"/>
  <c r="AS135" i="2"/>
  <c r="AQ337" i="2"/>
  <c r="AS337" i="2"/>
  <c r="AS49" i="2"/>
  <c r="AQ49" i="2"/>
  <c r="AS136" i="2"/>
  <c r="AQ136" i="2"/>
  <c r="AS374" i="2"/>
  <c r="AQ374" i="2"/>
  <c r="BF90" i="2"/>
  <c r="BJ90" i="2"/>
  <c r="BM90" i="2" s="1"/>
  <c r="BE90" i="2"/>
  <c r="BF143" i="2"/>
  <c r="BE143" i="2"/>
  <c r="BJ143" i="2"/>
  <c r="BM143" i="2" s="1"/>
  <c r="BF128" i="2"/>
  <c r="BE128" i="2"/>
  <c r="BJ128" i="2"/>
  <c r="BM128" i="2" s="1"/>
  <c r="BG300" i="2"/>
  <c r="BK300" i="2"/>
  <c r="BN300" i="2" s="1"/>
  <c r="BF137" i="2"/>
  <c r="BJ137" i="2"/>
  <c r="BM137" i="2" s="1"/>
  <c r="BE137" i="2"/>
  <c r="BK192" i="2"/>
  <c r="BN192" i="2" s="1"/>
  <c r="BG192" i="2"/>
  <c r="BG36" i="2"/>
  <c r="BK36" i="2"/>
  <c r="BN36" i="2" s="1"/>
  <c r="BF155" i="2"/>
  <c r="BJ155" i="2"/>
  <c r="BM155" i="2" s="1"/>
  <c r="BE155" i="2"/>
  <c r="BG225" i="2"/>
  <c r="BK225" i="2"/>
  <c r="BN225" i="2" s="1"/>
  <c r="BF166" i="2"/>
  <c r="BJ166" i="2"/>
  <c r="BM166" i="2" s="1"/>
  <c r="BE166" i="2"/>
  <c r="BJ361" i="2"/>
  <c r="BM361" i="2" s="1"/>
  <c r="BE361" i="2"/>
  <c r="BF361" i="2"/>
  <c r="BJ67" i="2"/>
  <c r="BM67" i="2" s="1"/>
  <c r="BE67" i="2"/>
  <c r="BF67" i="2"/>
  <c r="BF80" i="2"/>
  <c r="BJ80" i="2"/>
  <c r="BM80" i="2" s="1"/>
  <c r="BE80" i="2"/>
  <c r="BF107" i="2"/>
  <c r="BJ107" i="2"/>
  <c r="BM107" i="2" s="1"/>
  <c r="BE107" i="2"/>
  <c r="BF284" i="2"/>
  <c r="BJ284" i="2"/>
  <c r="BM284" i="2" s="1"/>
  <c r="BE284" i="2"/>
  <c r="BK322" i="2"/>
  <c r="BN322" i="2" s="1"/>
  <c r="BG322" i="2"/>
  <c r="BG179" i="2"/>
  <c r="BK179" i="2"/>
  <c r="BN179" i="2" s="1"/>
  <c r="BG132" i="2"/>
  <c r="BK132" i="2"/>
  <c r="BN132" i="2" s="1"/>
  <c r="BG109" i="2"/>
  <c r="BK109" i="2"/>
  <c r="BN109" i="2" s="1"/>
  <c r="BG275" i="2"/>
  <c r="BK275" i="2"/>
  <c r="BN275" i="2" s="1"/>
  <c r="BG280" i="2"/>
  <c r="BK280" i="2"/>
  <c r="BN280" i="2" s="1"/>
  <c r="BG264" i="2"/>
  <c r="BK264" i="2"/>
  <c r="BN264" i="2" s="1"/>
  <c r="BG173" i="2"/>
  <c r="BK173" i="2"/>
  <c r="BN173" i="2" s="1"/>
  <c r="BG283" i="2"/>
  <c r="BK283" i="2"/>
  <c r="BN283" i="2" s="1"/>
  <c r="BG282" i="2"/>
  <c r="BK282" i="2"/>
  <c r="BN282" i="2" s="1"/>
  <c r="BG343" i="2"/>
  <c r="BK343" i="2"/>
  <c r="BN343" i="2" s="1"/>
  <c r="BG90" i="2"/>
  <c r="BK90" i="2"/>
  <c r="BN90" i="2" s="1"/>
  <c r="BJ211" i="2"/>
  <c r="BE211" i="2"/>
  <c r="BF211" i="2"/>
  <c r="BF29" i="2"/>
  <c r="BJ29" i="2"/>
  <c r="BM29" i="2" s="1"/>
  <c r="BE29" i="2"/>
  <c r="BF341" i="2"/>
  <c r="BJ341" i="2"/>
  <c r="BM341" i="2" s="1"/>
  <c r="BE341" i="2"/>
  <c r="BJ302" i="2"/>
  <c r="BM302" i="2" s="1"/>
  <c r="BE302" i="2"/>
  <c r="BF302" i="2"/>
  <c r="BK185" i="2"/>
  <c r="BN185" i="2" s="1"/>
  <c r="BG185" i="2"/>
  <c r="BF28" i="2"/>
  <c r="BJ28" i="2"/>
  <c r="BM28" i="2" s="1"/>
  <c r="BE28" i="2"/>
  <c r="BG156" i="2"/>
  <c r="BK156" i="2"/>
  <c r="BN156" i="2" s="1"/>
  <c r="BG37" i="2"/>
  <c r="BK37" i="2"/>
  <c r="BN37" i="2" s="1"/>
  <c r="BG25" i="2"/>
  <c r="BK25" i="2"/>
  <c r="BN25" i="2" s="1"/>
  <c r="BE355" i="2"/>
  <c r="BJ355" i="2"/>
  <c r="BM355" i="2" s="1"/>
  <c r="BF355" i="2"/>
  <c r="BJ134" i="2"/>
  <c r="BM134" i="2" s="1"/>
  <c r="BE134" i="2"/>
  <c r="BF134" i="2"/>
  <c r="BF180" i="2"/>
  <c r="BJ180" i="2"/>
  <c r="BM180" i="2" s="1"/>
  <c r="BE180" i="2"/>
  <c r="BG39" i="2"/>
  <c r="BK39" i="2"/>
  <c r="BN39" i="2" s="1"/>
  <c r="BF120" i="2"/>
  <c r="BJ120" i="2"/>
  <c r="BM120" i="2" s="1"/>
  <c r="BG40" i="2"/>
  <c r="BK40" i="2"/>
  <c r="BN40" i="2" s="1"/>
  <c r="BE129" i="2"/>
  <c r="BJ129" i="2"/>
  <c r="BM129" i="2" s="1"/>
  <c r="BF129" i="2"/>
  <c r="BJ201" i="2"/>
  <c r="BM201" i="2" s="1"/>
  <c r="BF201" i="2"/>
  <c r="BF169" i="2"/>
  <c r="BJ169" i="2"/>
  <c r="BM169" i="2" s="1"/>
  <c r="BK102" i="2"/>
  <c r="BN102" i="2" s="1"/>
  <c r="BG102" i="2"/>
  <c r="BF212" i="2"/>
  <c r="BE212" i="2"/>
  <c r="BJ212" i="2"/>
  <c r="BM212" i="2" s="1"/>
  <c r="BJ165" i="2"/>
  <c r="BM165" i="2" s="1"/>
  <c r="BE165" i="2"/>
  <c r="BF165" i="2"/>
  <c r="BG274" i="2"/>
  <c r="BK274" i="2"/>
  <c r="BN274" i="2" s="1"/>
  <c r="BF354" i="2"/>
  <c r="BJ354" i="2"/>
  <c r="BM354" i="2" s="1"/>
  <c r="BE354" i="2"/>
  <c r="BK254" i="2"/>
  <c r="BN254" i="2" s="1"/>
  <c r="BG254" i="2"/>
  <c r="BF191" i="2"/>
  <c r="BJ191" i="2"/>
  <c r="BM191" i="2" s="1"/>
  <c r="BE191" i="2"/>
  <c r="BJ289" i="2"/>
  <c r="BM289" i="2" s="1"/>
  <c r="BE289" i="2"/>
  <c r="BF289" i="2"/>
  <c r="BF47" i="2"/>
  <c r="BJ47" i="2"/>
  <c r="BM47" i="2" s="1"/>
  <c r="BE47" i="2"/>
  <c r="BF185" i="2"/>
  <c r="BJ185" i="2"/>
  <c r="BM185" i="2" s="1"/>
  <c r="BE185" i="2"/>
  <c r="BJ85" i="2"/>
  <c r="BM85" i="2" s="1"/>
  <c r="BF85" i="2"/>
  <c r="BE85" i="2"/>
  <c r="BF190" i="2"/>
  <c r="BJ190" i="2"/>
  <c r="BM190" i="2" s="1"/>
  <c r="BE190" i="2"/>
  <c r="BF97" i="2"/>
  <c r="BJ97" i="2"/>
  <c r="BM97" i="2" s="1"/>
  <c r="BE97" i="2"/>
  <c r="BF325" i="2"/>
  <c r="BJ325" i="2"/>
  <c r="BM325" i="2" s="1"/>
  <c r="BE325" i="2"/>
  <c r="BF210" i="2"/>
  <c r="BJ210" i="2"/>
  <c r="BM210" i="2" s="1"/>
  <c r="BE210" i="2"/>
  <c r="BG74" i="2"/>
  <c r="BK74" i="2"/>
  <c r="BN74" i="2" s="1"/>
  <c r="BK299" i="2"/>
  <c r="BN299" i="2" s="1"/>
  <c r="BG299" i="2"/>
  <c r="BF252" i="2"/>
  <c r="BE252" i="2"/>
  <c r="BJ252" i="2"/>
  <c r="BM252" i="2" s="1"/>
  <c r="BK313" i="2"/>
  <c r="BN313" i="2" s="1"/>
  <c r="BG313" i="2"/>
  <c r="BK86" i="2"/>
  <c r="BN86" i="2" s="1"/>
  <c r="BG86" i="2"/>
  <c r="BG319" i="2"/>
  <c r="BK319" i="2"/>
  <c r="BN319" i="2" s="1"/>
  <c r="BG180" i="2"/>
  <c r="BK180" i="2"/>
  <c r="BN180" i="2" s="1"/>
  <c r="BK131" i="2"/>
  <c r="BN131" i="2" s="1"/>
  <c r="BG131" i="2"/>
  <c r="BK309" i="2"/>
  <c r="BN309" i="2" s="1"/>
  <c r="BG309" i="2"/>
  <c r="BJ22" i="2"/>
  <c r="BM22" i="2" s="1"/>
  <c r="BE22" i="2"/>
  <c r="BF22" i="2"/>
  <c r="BJ170" i="2"/>
  <c r="BM170" i="2" s="1"/>
  <c r="BE170" i="2"/>
  <c r="BF170" i="2"/>
  <c r="BJ151" i="2"/>
  <c r="BM151" i="2" s="1"/>
  <c r="BE151" i="2"/>
  <c r="BF151" i="2"/>
  <c r="BJ370" i="2"/>
  <c r="BM370" i="2" s="1"/>
  <c r="BE370" i="2"/>
  <c r="BF370" i="2"/>
  <c r="BJ254" i="2"/>
  <c r="BM254" i="2" s="1"/>
  <c r="BE254" i="2"/>
  <c r="BF254" i="2"/>
  <c r="BG191" i="2"/>
  <c r="BK191" i="2"/>
  <c r="BN191" i="2" s="1"/>
  <c r="BG289" i="2"/>
  <c r="BK289" i="2"/>
  <c r="BN289" i="2" s="1"/>
  <c r="BK155" i="2"/>
  <c r="BN155" i="2" s="1"/>
  <c r="BG155" i="2"/>
  <c r="BF225" i="2"/>
  <c r="BJ225" i="2"/>
  <c r="BM225" i="2" s="1"/>
  <c r="BE225" i="2"/>
  <c r="BJ368" i="2"/>
  <c r="BM368" i="2" s="1"/>
  <c r="BF368" i="2"/>
  <c r="BE368" i="2"/>
  <c r="BK320" i="2"/>
  <c r="BN320" i="2" s="1"/>
  <c r="BG320" i="2"/>
  <c r="BF51" i="2"/>
  <c r="BJ51" i="2"/>
  <c r="BM51" i="2" s="1"/>
  <c r="BK152" i="2"/>
  <c r="BN152" i="2" s="1"/>
  <c r="BG152" i="2"/>
  <c r="BG294" i="2"/>
  <c r="BK294" i="2"/>
  <c r="BN294" i="2" s="1"/>
  <c r="BK332" i="2"/>
  <c r="BN332" i="2" s="1"/>
  <c r="BG332" i="2"/>
  <c r="BG55" i="2"/>
  <c r="BK55" i="2"/>
  <c r="BN55" i="2" s="1"/>
  <c r="BJ144" i="2"/>
  <c r="BM144" i="2" s="1"/>
  <c r="BE144" i="2"/>
  <c r="BF144" i="2"/>
  <c r="BJ242" i="2"/>
  <c r="BM242" i="2" s="1"/>
  <c r="BF242" i="2"/>
  <c r="BE242" i="2"/>
  <c r="BF307" i="2"/>
  <c r="BJ307" i="2"/>
  <c r="BM307" i="2" s="1"/>
  <c r="BE307" i="2"/>
  <c r="AQ278" i="2"/>
  <c r="AS278" i="2"/>
  <c r="AQ141" i="2"/>
  <c r="AS141" i="2"/>
  <c r="AQ178" i="2"/>
  <c r="AS178" i="2"/>
  <c r="AM393" i="2"/>
  <c r="AP276" i="2"/>
  <c r="AS166" i="2"/>
  <c r="AQ166" i="2"/>
  <c r="AS171" i="2"/>
  <c r="AQ171" i="2"/>
  <c r="AS284" i="2"/>
  <c r="AQ284" i="2"/>
  <c r="AS33" i="2"/>
  <c r="AQ33" i="2"/>
  <c r="AS140" i="2"/>
  <c r="AQ140" i="2"/>
  <c r="AS282" i="2"/>
  <c r="AQ282" i="2"/>
  <c r="AQ173" i="2"/>
  <c r="AS173" i="2"/>
  <c r="AM394" i="2"/>
  <c r="AP338" i="2"/>
  <c r="AS168" i="2"/>
  <c r="AQ168" i="2"/>
  <c r="AS142" i="2"/>
  <c r="AQ142" i="2"/>
  <c r="AS345" i="2"/>
  <c r="AQ345" i="2"/>
  <c r="AQ64" i="2"/>
  <c r="AS64" i="2"/>
  <c r="AQ216" i="2"/>
  <c r="AS216" i="2"/>
  <c r="AQ66" i="2"/>
  <c r="AS66" i="2"/>
  <c r="AQ147" i="2"/>
  <c r="AS147" i="2"/>
  <c r="AS346" i="2"/>
  <c r="AQ346" i="2"/>
  <c r="AS93" i="2"/>
  <c r="AQ93" i="2"/>
  <c r="AS350" i="2"/>
  <c r="AQ350" i="2"/>
  <c r="AS266" i="2"/>
  <c r="AQ266" i="2"/>
  <c r="AS99" i="2"/>
  <c r="AQ99" i="2"/>
  <c r="AQ148" i="2"/>
  <c r="AS148" i="2"/>
  <c r="AQ52" i="2"/>
  <c r="AS52" i="2"/>
  <c r="AS370" i="2"/>
  <c r="AQ370" i="2"/>
  <c r="AS98" i="2"/>
  <c r="AQ98" i="2"/>
  <c r="AS175" i="2"/>
  <c r="AQ175" i="2"/>
  <c r="AS215" i="2"/>
  <c r="AQ215" i="2"/>
  <c r="AS217" i="2"/>
  <c r="AQ217" i="2"/>
  <c r="AS182" i="2"/>
  <c r="AQ182" i="2"/>
  <c r="AS352" i="2"/>
  <c r="AQ352" i="2"/>
  <c r="AQ223" i="2"/>
  <c r="AS223" i="2"/>
  <c r="AQ354" i="2"/>
  <c r="AS354" i="2"/>
  <c r="AQ317" i="2"/>
  <c r="AS317" i="2"/>
  <c r="AS53" i="2"/>
  <c r="AQ53" i="2"/>
  <c r="AS107" i="2"/>
  <c r="AQ107" i="2"/>
  <c r="AS311" i="2"/>
  <c r="AQ311" i="2"/>
  <c r="AS306" i="2"/>
  <c r="AQ306" i="2"/>
  <c r="AS40" i="2"/>
  <c r="AQ40" i="2"/>
  <c r="AQ112" i="2"/>
  <c r="AS112" i="2"/>
  <c r="AS71" i="2"/>
  <c r="AQ71" i="2"/>
  <c r="AS226" i="2"/>
  <c r="AQ226" i="2"/>
  <c r="AS188" i="2"/>
  <c r="AQ188" i="2"/>
  <c r="AS229" i="2"/>
  <c r="AQ229" i="2"/>
  <c r="AQ271" i="2"/>
  <c r="AS271" i="2"/>
  <c r="AQ234" i="2"/>
  <c r="AS234" i="2"/>
  <c r="AS314" i="2"/>
  <c r="AQ314" i="2"/>
  <c r="AS114" i="2"/>
  <c r="AQ114" i="2"/>
  <c r="AS117" i="2"/>
  <c r="AQ117" i="2"/>
  <c r="AS26" i="2"/>
  <c r="AQ26" i="2"/>
  <c r="AS58" i="2"/>
  <c r="AQ58" i="2"/>
  <c r="AS119" i="2"/>
  <c r="AQ119" i="2"/>
  <c r="AS75" i="2"/>
  <c r="AQ75" i="2"/>
  <c r="AS78" i="2"/>
  <c r="AQ78" i="2"/>
  <c r="AS122" i="2"/>
  <c r="AQ122" i="2"/>
  <c r="AS124" i="2"/>
  <c r="AQ124" i="2"/>
  <c r="AS151" i="2"/>
  <c r="AQ151" i="2"/>
  <c r="AQ43" i="2"/>
  <c r="AS43" i="2"/>
  <c r="AS197" i="2"/>
  <c r="AQ197" i="2"/>
  <c r="AS360" i="2"/>
  <c r="AQ360" i="2"/>
  <c r="AS44" i="2"/>
  <c r="AQ44" i="2"/>
  <c r="AS362" i="2"/>
  <c r="AQ362" i="2"/>
  <c r="AS126" i="2"/>
  <c r="AQ126" i="2"/>
  <c r="AQ128" i="2"/>
  <c r="AS128" i="2"/>
  <c r="AS274" i="2"/>
  <c r="AQ274" i="2"/>
  <c r="AQ328" i="2"/>
  <c r="AS328" i="2"/>
  <c r="AS129" i="2"/>
  <c r="AQ129" i="2"/>
  <c r="AS80" i="2"/>
  <c r="AQ80" i="2"/>
  <c r="AS29" i="2"/>
  <c r="AQ29" i="2"/>
  <c r="AQ248" i="2"/>
  <c r="AS248" i="2"/>
  <c r="AS327" i="2"/>
  <c r="AQ327" i="2"/>
  <c r="AS156" i="2"/>
  <c r="AQ156" i="2"/>
  <c r="AS364" i="2"/>
  <c r="AQ364" i="2"/>
  <c r="AS201" i="2"/>
  <c r="AQ201" i="2"/>
  <c r="AS202" i="2"/>
  <c r="AQ202" i="2"/>
  <c r="AS365" i="2"/>
  <c r="AQ365" i="2"/>
  <c r="AS251" i="2"/>
  <c r="AQ251" i="2"/>
  <c r="AS205" i="2"/>
  <c r="AQ205" i="2"/>
  <c r="AS204" i="2"/>
  <c r="AQ204" i="2"/>
  <c r="AQ256" i="2"/>
  <c r="AS256" i="2"/>
  <c r="AS134" i="2"/>
  <c r="AQ134" i="2"/>
  <c r="AQ334" i="2"/>
  <c r="AS334" i="2"/>
  <c r="AS137" i="2"/>
  <c r="AQ137" i="2"/>
  <c r="AQ210" i="2"/>
  <c r="AS210" i="2"/>
  <c r="AS262" i="2"/>
  <c r="AQ262" i="2"/>
  <c r="AS336" i="2"/>
  <c r="AQ336" i="2"/>
  <c r="AS163" i="2"/>
  <c r="AQ163" i="2"/>
  <c r="BF287" i="2"/>
  <c r="BJ287" i="2"/>
  <c r="BM287" i="2" s="1"/>
  <c r="BE287" i="2"/>
  <c r="BK262" i="2"/>
  <c r="BN262" i="2" s="1"/>
  <c r="BG262" i="2"/>
  <c r="BG75" i="2"/>
  <c r="BK75" i="2"/>
  <c r="BN75" i="2" s="1"/>
  <c r="BG310" i="2"/>
  <c r="BK310" i="2"/>
  <c r="BN310" i="2" s="1"/>
  <c r="BJ65" i="2"/>
  <c r="BM65" i="2" s="1"/>
  <c r="BE65" i="2"/>
  <c r="BF65" i="2"/>
  <c r="BG368" i="2"/>
  <c r="BK368" i="2"/>
  <c r="BN368" i="2" s="1"/>
  <c r="BF320" i="2"/>
  <c r="BJ320" i="2"/>
  <c r="BM320" i="2" s="1"/>
  <c r="BE320" i="2"/>
  <c r="BF294" i="2"/>
  <c r="BJ294" i="2"/>
  <c r="BM294" i="2" s="1"/>
  <c r="BE294" i="2"/>
  <c r="BG356" i="2"/>
  <c r="BF181" i="2"/>
  <c r="BJ181" i="2"/>
  <c r="BM181" i="2" s="1"/>
  <c r="BE181" i="2"/>
  <c r="BG126" i="2"/>
  <c r="BK126" i="2"/>
  <c r="BN126" i="2" s="1"/>
  <c r="BF222" i="2"/>
  <c r="BJ222" i="2"/>
  <c r="BM222" i="2" s="1"/>
  <c r="BE222" i="2"/>
  <c r="BK57" i="2"/>
  <c r="BN57" i="2" s="1"/>
  <c r="BG57" i="2"/>
  <c r="BG140" i="2"/>
  <c r="BK140" i="2"/>
  <c r="BN140" i="2" s="1"/>
  <c r="BK279" i="2"/>
  <c r="BN279" i="2" s="1"/>
  <c r="BG164" i="2"/>
  <c r="BK164" i="2"/>
  <c r="BG141" i="2"/>
  <c r="BK141" i="2"/>
  <c r="BN141" i="2" s="1"/>
  <c r="BK287" i="2"/>
  <c r="BN287" i="2" s="1"/>
  <c r="BG287" i="2"/>
  <c r="BJ33" i="2"/>
  <c r="BM33" i="2" s="1"/>
  <c r="BE33" i="2"/>
  <c r="BF33" i="2"/>
  <c r="BF311" i="2"/>
  <c r="BJ311" i="2"/>
  <c r="BM311" i="2" s="1"/>
  <c r="BE311" i="2"/>
  <c r="BG324" i="2"/>
  <c r="BK324" i="2"/>
  <c r="BN324" i="2" s="1"/>
  <c r="BK47" i="2"/>
  <c r="BN47" i="2" s="1"/>
  <c r="BG47" i="2"/>
  <c r="BF276" i="2"/>
  <c r="BJ276" i="2"/>
  <c r="BE276" i="2"/>
  <c r="BG218" i="2"/>
  <c r="BK218" i="2"/>
  <c r="BN218" i="2" s="1"/>
  <c r="BG228" i="2"/>
  <c r="BK228" i="2"/>
  <c r="BN228" i="2" s="1"/>
  <c r="BG45" i="2"/>
  <c r="BK45" i="2"/>
  <c r="BN45" i="2" s="1"/>
  <c r="BF366" i="2"/>
  <c r="BJ366" i="2"/>
  <c r="BM366" i="2" s="1"/>
  <c r="BE366" i="2"/>
  <c r="BG146" i="2"/>
  <c r="BK146" i="2"/>
  <c r="BN146" i="2" s="1"/>
  <c r="BF57" i="2"/>
  <c r="BJ57" i="2"/>
  <c r="BM57" i="2" s="1"/>
  <c r="BE57" i="2"/>
  <c r="BF273" i="2"/>
  <c r="BJ273" i="2"/>
  <c r="BM273" i="2" s="1"/>
  <c r="BE273" i="2"/>
  <c r="BJ256" i="2"/>
  <c r="BM256" i="2" s="1"/>
  <c r="BF256" i="2"/>
  <c r="BE256" i="2"/>
  <c r="BJ95" i="2"/>
  <c r="BM95" i="2" s="1"/>
  <c r="BF95" i="2"/>
  <c r="BG157" i="2"/>
  <c r="BK157" i="2"/>
  <c r="BN157" i="2" s="1"/>
  <c r="BK21" i="2"/>
  <c r="BN21" i="2" s="1"/>
  <c r="BG21" i="2"/>
  <c r="BF53" i="2"/>
  <c r="BJ53" i="2"/>
  <c r="BM53" i="2" s="1"/>
  <c r="BF270" i="2"/>
  <c r="BJ270" i="2"/>
  <c r="BM270" i="2" s="1"/>
  <c r="BK197" i="2"/>
  <c r="BN197" i="2" s="1"/>
  <c r="BG197" i="2"/>
  <c r="BE40" i="2"/>
  <c r="BG223" i="2"/>
  <c r="BK223" i="2"/>
  <c r="BN223" i="2" s="1"/>
  <c r="BF288" i="2"/>
  <c r="BJ288" i="2"/>
  <c r="BM288" i="2" s="1"/>
  <c r="BF279" i="2"/>
  <c r="BJ279" i="2"/>
  <c r="BM279" i="2" s="1"/>
  <c r="BE279" i="2"/>
  <c r="BG128" i="2"/>
  <c r="BK128" i="2"/>
  <c r="BN128" i="2" s="1"/>
  <c r="BF300" i="2"/>
  <c r="BJ300" i="2"/>
  <c r="BM300" i="2" s="1"/>
  <c r="BE300" i="2"/>
  <c r="BK137" i="2"/>
  <c r="BN137" i="2" s="1"/>
  <c r="BG137" i="2"/>
  <c r="BF192" i="2"/>
  <c r="BJ192" i="2"/>
  <c r="BM192" i="2" s="1"/>
  <c r="BE192" i="2"/>
  <c r="BE36" i="2"/>
  <c r="BJ36" i="2"/>
  <c r="BM36" i="2" s="1"/>
  <c r="BF36" i="2"/>
  <c r="BK44" i="2"/>
  <c r="BN44" i="2" s="1"/>
  <c r="BG44" i="2"/>
  <c r="BG297" i="2"/>
  <c r="BK297" i="2"/>
  <c r="BN297" i="2" s="1"/>
  <c r="BG85" i="2"/>
  <c r="BK85" i="2"/>
  <c r="BN85" i="2" s="1"/>
  <c r="BG190" i="2"/>
  <c r="BK190" i="2"/>
  <c r="BN190" i="2" s="1"/>
  <c r="BK97" i="2"/>
  <c r="BN97" i="2" s="1"/>
  <c r="BG97" i="2"/>
  <c r="BG325" i="2"/>
  <c r="BK325" i="2"/>
  <c r="BN325" i="2" s="1"/>
  <c r="BF223" i="2"/>
  <c r="BJ223" i="2"/>
  <c r="BM223" i="2" s="1"/>
  <c r="BE223" i="2"/>
  <c r="BK284" i="2"/>
  <c r="BN284" i="2" s="1"/>
  <c r="BG284" i="2"/>
  <c r="BJ322" i="2"/>
  <c r="BM322" i="2" s="1"/>
  <c r="BE322" i="2"/>
  <c r="BF322" i="2"/>
  <c r="BJ179" i="2"/>
  <c r="BM179" i="2" s="1"/>
  <c r="BE179" i="2"/>
  <c r="BF179" i="2"/>
  <c r="BJ132" i="2"/>
  <c r="BM132" i="2" s="1"/>
  <c r="BE132" i="2"/>
  <c r="BF132" i="2"/>
  <c r="BJ109" i="2"/>
  <c r="BM109" i="2" s="1"/>
  <c r="BE109" i="2"/>
  <c r="BF109" i="2"/>
  <c r="BF34" i="2"/>
  <c r="BJ34" i="2"/>
  <c r="BM34" i="2" s="1"/>
  <c r="BE34" i="2"/>
  <c r="BF275" i="2"/>
  <c r="BJ275" i="2"/>
  <c r="BM275" i="2" s="1"/>
  <c r="BE275" i="2"/>
  <c r="BG112" i="2"/>
  <c r="BK112" i="2"/>
  <c r="BN112" i="2" s="1"/>
  <c r="BF172" i="2"/>
  <c r="BJ172" i="2"/>
  <c r="BM172" i="2" s="1"/>
  <c r="BE172" i="2"/>
  <c r="BG123" i="2"/>
  <c r="BK123" i="2"/>
  <c r="BN123" i="2" s="1"/>
  <c r="BK103" i="2"/>
  <c r="BN103" i="2" s="1"/>
  <c r="BG103" i="2"/>
  <c r="BF82" i="2"/>
  <c r="BJ82" i="2"/>
  <c r="BM82" i="2" s="1"/>
  <c r="BG308" i="2"/>
  <c r="BK308" i="2"/>
  <c r="BN308" i="2" s="1"/>
  <c r="BF154" i="2"/>
  <c r="BJ154" i="2"/>
  <c r="BM154" i="2" s="1"/>
  <c r="BK221" i="2"/>
  <c r="BN221" i="2" s="1"/>
  <c r="BG221" i="2"/>
  <c r="BF344" i="2"/>
  <c r="BJ344" i="2"/>
  <c r="BM344" i="2" s="1"/>
  <c r="BJ194" i="2"/>
  <c r="BM194" i="2" s="1"/>
  <c r="BF194" i="2"/>
  <c r="BF290" i="2"/>
  <c r="BJ290" i="2"/>
  <c r="BM290" i="2" s="1"/>
  <c r="BG328" i="2"/>
  <c r="BK328" i="2"/>
  <c r="BN328" i="2" s="1"/>
  <c r="BG317" i="2"/>
  <c r="BK317" i="2"/>
  <c r="BN317" i="2" s="1"/>
  <c r="BG374" i="2"/>
  <c r="BK374" i="2"/>
  <c r="BN374" i="2" s="1"/>
  <c r="BF193" i="2"/>
  <c r="BJ193" i="2"/>
  <c r="BM193" i="2" s="1"/>
  <c r="BF23" i="2"/>
  <c r="BJ23" i="2"/>
  <c r="BM23" i="2" s="1"/>
  <c r="BF173" i="2"/>
  <c r="BE173" i="2"/>
  <c r="BJ173" i="2"/>
  <c r="BM173" i="2" s="1"/>
  <c r="BF264" i="2"/>
  <c r="BJ264" i="2"/>
  <c r="BM264" i="2" s="1"/>
  <c r="BE264" i="2"/>
  <c r="BK151" i="2"/>
  <c r="BN151" i="2" s="1"/>
  <c r="BG151" i="2"/>
  <c r="BG370" i="2"/>
  <c r="BK370" i="2"/>
  <c r="BN370" i="2" s="1"/>
  <c r="BF329" i="2"/>
  <c r="BJ329" i="2"/>
  <c r="BM329" i="2" s="1"/>
  <c r="BE329" i="2"/>
  <c r="BF113" i="2"/>
  <c r="BJ113" i="2"/>
  <c r="BM113" i="2" s="1"/>
  <c r="BE113" i="2"/>
  <c r="BF44" i="2"/>
  <c r="BJ44" i="2"/>
  <c r="BM44" i="2" s="1"/>
  <c r="BE44" i="2"/>
  <c r="BF297" i="2"/>
  <c r="BJ297" i="2"/>
  <c r="BM297" i="2" s="1"/>
  <c r="BE297" i="2"/>
  <c r="BF251" i="2"/>
  <c r="BJ251" i="2"/>
  <c r="BM251" i="2" s="1"/>
  <c r="BE251" i="2"/>
  <c r="BG116" i="2"/>
  <c r="BK116" i="2"/>
  <c r="BN116" i="2" s="1"/>
  <c r="BJ92" i="2"/>
  <c r="BM92" i="2" s="1"/>
  <c r="BE92" i="2"/>
  <c r="BF92" i="2"/>
  <c r="BF124" i="2"/>
  <c r="BJ124" i="2"/>
  <c r="BM124" i="2" s="1"/>
  <c r="BE124" i="2"/>
  <c r="BG52" i="2"/>
  <c r="BK52" i="2"/>
  <c r="BN52" i="2" s="1"/>
  <c r="BF332" i="2"/>
  <c r="BJ332" i="2"/>
  <c r="BM332" i="2" s="1"/>
  <c r="BE332" i="2"/>
  <c r="BF55" i="2"/>
  <c r="BJ55" i="2"/>
  <c r="BM55" i="2" s="1"/>
  <c r="BE55" i="2"/>
  <c r="BK144" i="2"/>
  <c r="BN144" i="2" s="1"/>
  <c r="BG144" i="2"/>
  <c r="BG242" i="2"/>
  <c r="BK242" i="2"/>
  <c r="BN242" i="2" s="1"/>
  <c r="BK307" i="2"/>
  <c r="BN307" i="2" s="1"/>
  <c r="BG307" i="2"/>
  <c r="BF365" i="2"/>
  <c r="BJ365" i="2"/>
  <c r="BM365" i="2" s="1"/>
  <c r="BG189" i="2"/>
  <c r="BK189" i="2"/>
  <c r="BN189" i="2" s="1"/>
  <c r="BG172" i="2"/>
  <c r="BK172" i="2"/>
  <c r="BN172" i="2" s="1"/>
  <c r="BG323" i="2"/>
  <c r="BK323" i="2"/>
  <c r="BN323" i="2" s="1"/>
  <c r="BK215" i="2"/>
  <c r="BN215" i="2" s="1"/>
  <c r="BG215" i="2"/>
  <c r="BJ140" i="2"/>
  <c r="BM140" i="2" s="1"/>
  <c r="BE140" i="2"/>
  <c r="BF140" i="2"/>
  <c r="BJ89" i="2"/>
  <c r="BM89" i="2" s="1"/>
  <c r="BE89" i="2"/>
  <c r="BF89" i="2"/>
  <c r="BF367" i="2"/>
  <c r="BJ367" i="2"/>
  <c r="BM367" i="2" s="1"/>
  <c r="BE367" i="2"/>
  <c r="BF117" i="2"/>
  <c r="BJ117" i="2"/>
  <c r="BM117" i="2" s="1"/>
  <c r="BE117" i="2"/>
  <c r="BG147" i="2"/>
  <c r="BK147" i="2"/>
  <c r="BN147" i="2" s="1"/>
  <c r="BK329" i="2"/>
  <c r="BN329" i="2" s="1"/>
  <c r="BG329" i="2"/>
  <c r="BG113" i="2"/>
  <c r="BK113" i="2"/>
  <c r="BN113" i="2" s="1"/>
  <c r="BF285" i="2"/>
  <c r="BJ285" i="2"/>
  <c r="BM285" i="2" s="1"/>
  <c r="BE285" i="2"/>
  <c r="BK371" i="2"/>
  <c r="BN371" i="2" s="1"/>
  <c r="BG371" i="2"/>
  <c r="BG65" i="2"/>
  <c r="BK65" i="2"/>
  <c r="BN65" i="2" s="1"/>
  <c r="BG30" i="2"/>
  <c r="BK30" i="2"/>
  <c r="BN30" i="2" s="1"/>
  <c r="BG71" i="2"/>
  <c r="BK71" i="2"/>
  <c r="BN71" i="2" s="1"/>
  <c r="BK207" i="2"/>
  <c r="BN207" i="2" s="1"/>
  <c r="BG207" i="2"/>
  <c r="BG119" i="2"/>
  <c r="BK119" i="2"/>
  <c r="BN119" i="2" s="1"/>
  <c r="BK350" i="2"/>
  <c r="BN350" i="2" s="1"/>
  <c r="BG350" i="2"/>
  <c r="BF200" i="2"/>
  <c r="BJ200" i="2"/>
  <c r="BM200" i="2" s="1"/>
  <c r="BE200" i="2"/>
  <c r="BF72" i="2"/>
  <c r="BJ72" i="2"/>
  <c r="BM72" i="2" s="1"/>
  <c r="BE72" i="2"/>
  <c r="BF281" i="2"/>
  <c r="BJ281" i="2"/>
  <c r="BM281" i="2" s="1"/>
  <c r="BE281" i="2"/>
  <c r="BJ360" i="2"/>
  <c r="BM360" i="2" s="1"/>
  <c r="BF360" i="2"/>
  <c r="BE360" i="2"/>
  <c r="BF292" i="2"/>
  <c r="BJ292" i="2"/>
  <c r="BM292" i="2" s="1"/>
  <c r="BE292" i="2"/>
  <c r="BE319" i="2"/>
  <c r="BE189" i="2"/>
  <c r="AQ167" i="2"/>
  <c r="AS167" i="2"/>
  <c r="AQ172" i="2"/>
  <c r="AS172" i="2"/>
  <c r="AQ34" i="2"/>
  <c r="AS34" i="2"/>
  <c r="AS139" i="2"/>
  <c r="AQ139" i="2"/>
  <c r="AS21" i="2"/>
  <c r="AQ21" i="2"/>
  <c r="AS344" i="2"/>
  <c r="AQ344" i="2"/>
  <c r="AQ285" i="2"/>
  <c r="AS285" i="2"/>
  <c r="AM389" i="2"/>
  <c r="AP138" i="2"/>
  <c r="AS89" i="2"/>
  <c r="AQ89" i="2"/>
  <c r="AS170" i="2"/>
  <c r="AQ170" i="2"/>
  <c r="AQ37" i="2"/>
  <c r="AS37" i="2"/>
  <c r="AM390" i="2"/>
  <c r="AP164" i="2"/>
  <c r="AS90" i="2"/>
  <c r="AQ90" i="2"/>
  <c r="AS287" i="2"/>
  <c r="AQ287" i="2"/>
  <c r="AS92" i="2"/>
  <c r="AQ92" i="2"/>
  <c r="AQ291" i="2"/>
  <c r="AS291" i="2"/>
  <c r="AQ96" i="2"/>
  <c r="AS96" i="2"/>
  <c r="AQ180" i="2"/>
  <c r="AS180" i="2"/>
  <c r="AQ51" i="2"/>
  <c r="AS51" i="2"/>
  <c r="AS347" i="2"/>
  <c r="AQ347" i="2"/>
  <c r="AS349" i="2"/>
  <c r="AQ349" i="2"/>
  <c r="AS296" i="2"/>
  <c r="AQ296" i="2"/>
  <c r="AS97" i="2"/>
  <c r="AQ97" i="2"/>
  <c r="AS70" i="2"/>
  <c r="AQ70" i="2"/>
  <c r="AS220" i="2"/>
  <c r="AQ220" i="2"/>
  <c r="AS295" i="2"/>
  <c r="AQ295" i="2"/>
  <c r="AS67" i="2"/>
  <c r="AQ67" i="2"/>
  <c r="AS183" i="2"/>
  <c r="AQ183" i="2"/>
  <c r="AS290" i="2"/>
  <c r="AQ290" i="2"/>
  <c r="AS294" i="2"/>
  <c r="AQ294" i="2"/>
  <c r="AS300" i="2"/>
  <c r="AQ300" i="2"/>
  <c r="AS303" i="2"/>
  <c r="AQ303" i="2"/>
  <c r="AS221" i="2"/>
  <c r="AQ221" i="2"/>
  <c r="AQ105" i="2"/>
  <c r="AS105" i="2"/>
  <c r="AQ110" i="2"/>
  <c r="AS110" i="2"/>
  <c r="AS219" i="2"/>
  <c r="AQ219" i="2"/>
  <c r="AS269" i="2"/>
  <c r="AQ269" i="2"/>
  <c r="AS108" i="2"/>
  <c r="AQ108" i="2"/>
  <c r="AS54" i="2"/>
  <c r="AQ54" i="2"/>
  <c r="AS308" i="2"/>
  <c r="AQ308" i="2"/>
  <c r="AS109" i="2"/>
  <c r="AQ109" i="2"/>
  <c r="AQ42" i="2"/>
  <c r="AS42" i="2"/>
  <c r="AS106" i="2"/>
  <c r="AQ106" i="2"/>
  <c r="AS227" i="2"/>
  <c r="AQ227" i="2"/>
  <c r="AQ149" i="2"/>
  <c r="AS149" i="2"/>
  <c r="AS189" i="2"/>
  <c r="AQ189" i="2"/>
  <c r="AQ116" i="2"/>
  <c r="AS116" i="2"/>
  <c r="AQ27" i="2"/>
  <c r="AS27" i="2"/>
  <c r="AS318" i="2"/>
  <c r="AQ318" i="2"/>
  <c r="AS57" i="2"/>
  <c r="AQ57" i="2"/>
  <c r="AS320" i="2"/>
  <c r="AQ320" i="2"/>
  <c r="AS231" i="2"/>
  <c r="AQ231" i="2"/>
  <c r="AS76" i="2"/>
  <c r="AQ76" i="2"/>
  <c r="AS319" i="2"/>
  <c r="AQ319" i="2"/>
  <c r="AS190" i="2"/>
  <c r="AQ190" i="2"/>
  <c r="AS321" i="2"/>
  <c r="AQ321" i="2"/>
  <c r="AQ359" i="2"/>
  <c r="AS359" i="2"/>
  <c r="AQ125" i="2"/>
  <c r="AS125" i="2"/>
  <c r="AS361" i="2"/>
  <c r="AQ361" i="2"/>
  <c r="AQ153" i="2"/>
  <c r="AS153" i="2"/>
  <c r="AS235" i="2"/>
  <c r="AQ235" i="2"/>
  <c r="AS323" i="2"/>
  <c r="AQ323" i="2"/>
  <c r="AS196" i="2"/>
  <c r="AQ196" i="2"/>
  <c r="AS127" i="2"/>
  <c r="AQ127" i="2"/>
  <c r="AS273" i="2"/>
  <c r="AQ273" i="2"/>
  <c r="AQ28" i="2"/>
  <c r="AS28" i="2"/>
  <c r="AS363" i="2"/>
  <c r="AQ363" i="2"/>
  <c r="AQ245" i="2"/>
  <c r="AS245" i="2"/>
  <c r="AS326" i="2"/>
  <c r="AQ326" i="2"/>
  <c r="AS198" i="2"/>
  <c r="AQ198" i="2"/>
  <c r="AS159" i="2"/>
  <c r="AQ159" i="2"/>
  <c r="AS249" i="2"/>
  <c r="AQ249" i="2"/>
  <c r="AS157" i="2"/>
  <c r="AQ157" i="2"/>
  <c r="AS275" i="2"/>
  <c r="AQ275" i="2"/>
  <c r="AS30" i="2"/>
  <c r="AQ30" i="2"/>
  <c r="AQ250" i="2"/>
  <c r="AS250" i="2"/>
  <c r="AS373" i="2"/>
  <c r="AQ373" i="2"/>
  <c r="AQ48" i="2"/>
  <c r="AS48" i="2"/>
  <c r="AQ252" i="2"/>
  <c r="AS252" i="2"/>
  <c r="AQ84" i="2"/>
  <c r="AS84" i="2"/>
  <c r="AS366" i="2"/>
  <c r="AQ366" i="2"/>
  <c r="AS367" i="2"/>
  <c r="AQ367" i="2"/>
  <c r="AQ368" i="2"/>
  <c r="AS368" i="2"/>
  <c r="AQ207" i="2"/>
  <c r="AS207" i="2"/>
  <c r="AQ335" i="2"/>
  <c r="AS335" i="2"/>
  <c r="AS259" i="2"/>
  <c r="AQ259" i="2"/>
  <c r="AS85" i="2"/>
  <c r="AQ85" i="2"/>
  <c r="AS261" i="2"/>
  <c r="AQ261" i="2"/>
  <c r="BF142" i="2"/>
  <c r="BJ142" i="2"/>
  <c r="BM142" i="2" s="1"/>
  <c r="BJ282" i="2"/>
  <c r="BM282" i="2" s="1"/>
  <c r="BE282" i="2"/>
  <c r="BF282" i="2"/>
  <c r="BG330" i="2"/>
  <c r="BK330" i="2"/>
  <c r="BN330" i="2" s="1"/>
  <c r="BF271" i="2"/>
  <c r="BJ271" i="2"/>
  <c r="BM271" i="2" s="1"/>
  <c r="BE271" i="2"/>
  <c r="BG345" i="2"/>
  <c r="BK345" i="2"/>
  <c r="BN345" i="2" s="1"/>
  <c r="BF244" i="2"/>
  <c r="BJ244" i="2"/>
  <c r="BM244" i="2" s="1"/>
  <c r="BE244" i="2"/>
  <c r="BK316" i="2"/>
  <c r="BN316" i="2" s="1"/>
  <c r="BG316" i="2"/>
  <c r="BF333" i="2"/>
  <c r="BJ333" i="2"/>
  <c r="BM333" i="2" s="1"/>
  <c r="BE333" i="2"/>
  <c r="BF232" i="2"/>
  <c r="BJ232" i="2"/>
  <c r="BM232" i="2" s="1"/>
  <c r="BE232" i="2"/>
  <c r="BG301" i="2"/>
  <c r="BK301" i="2"/>
  <c r="BN301" i="2" s="1"/>
  <c r="BF30" i="2"/>
  <c r="BJ30" i="2"/>
  <c r="BM30" i="2" s="1"/>
  <c r="BE30" i="2"/>
  <c r="BF71" i="2"/>
  <c r="BJ71" i="2"/>
  <c r="BM71" i="2" s="1"/>
  <c r="BE71" i="2"/>
  <c r="BF207" i="2"/>
  <c r="BE207" i="2"/>
  <c r="BJ207" i="2"/>
  <c r="BM207" i="2" s="1"/>
  <c r="BJ119" i="2"/>
  <c r="BM119" i="2" s="1"/>
  <c r="BE119" i="2"/>
  <c r="BF119" i="2"/>
  <c r="BF350" i="2"/>
  <c r="BJ350" i="2"/>
  <c r="BM350" i="2" s="1"/>
  <c r="BE350" i="2"/>
  <c r="BG199" i="2"/>
  <c r="BK199" i="2"/>
  <c r="BN199" i="2" s="1"/>
  <c r="BG38" i="2"/>
  <c r="BK38" i="2"/>
  <c r="BN38" i="2" s="1"/>
  <c r="BG281" i="2"/>
  <c r="BK281" i="2"/>
  <c r="BN281" i="2" s="1"/>
  <c r="BF305" i="2"/>
  <c r="BJ305" i="2"/>
  <c r="BM305" i="2" s="1"/>
  <c r="BE305" i="2"/>
  <c r="BK171" i="2"/>
  <c r="BN171" i="2" s="1"/>
  <c r="BG171" i="2"/>
  <c r="BG348" i="2"/>
  <c r="BK348" i="2"/>
  <c r="BN348" i="2" s="1"/>
  <c r="BG170" i="2"/>
  <c r="BK170" i="2"/>
  <c r="BN170" i="2" s="1"/>
  <c r="BK143" i="2"/>
  <c r="BN143" i="2" s="1"/>
  <c r="BG143" i="2"/>
  <c r="BK33" i="2"/>
  <c r="BN33" i="2" s="1"/>
  <c r="BG33" i="2"/>
  <c r="BG293" i="2"/>
  <c r="BK293" i="2"/>
  <c r="BN293" i="2" s="1"/>
  <c r="BG89" i="2"/>
  <c r="BK89" i="2"/>
  <c r="BN89" i="2" s="1"/>
  <c r="BG161" i="2" l="1"/>
  <c r="BK161" i="2"/>
  <c r="BN161" i="2" s="1"/>
  <c r="BK142" i="2"/>
  <c r="BN142" i="2" s="1"/>
  <c r="BG286" i="2"/>
  <c r="BG142" i="2"/>
  <c r="BG237" i="2"/>
  <c r="BK286" i="2"/>
  <c r="BN286" i="2" s="1"/>
  <c r="BE152" i="2"/>
  <c r="BE237" i="2"/>
  <c r="BJ152" i="2"/>
  <c r="BM152" i="2" s="1"/>
  <c r="BE20" i="2"/>
  <c r="BL20" i="2" s="1"/>
  <c r="BJ45" i="2"/>
  <c r="BM45" i="2" s="1"/>
  <c r="BK20" i="2"/>
  <c r="BE45" i="2"/>
  <c r="BD386" i="2"/>
  <c r="BG386" i="2" s="1"/>
  <c r="BK255" i="2"/>
  <c r="BN255" i="2" s="1"/>
  <c r="BK285" i="2"/>
  <c r="BN285" i="2" s="1"/>
  <c r="BG255" i="2"/>
  <c r="BF371" i="2"/>
  <c r="BE61" i="2"/>
  <c r="BH61" i="2" s="1"/>
  <c r="BG288" i="2"/>
  <c r="BE356" i="2"/>
  <c r="BE266" i="2"/>
  <c r="BE371" i="2"/>
  <c r="BL371" i="2" s="1"/>
  <c r="BO371" i="2" s="1"/>
  <c r="BG266" i="2"/>
  <c r="BK178" i="2"/>
  <c r="BN178" i="2" s="1"/>
  <c r="BK240" i="2"/>
  <c r="BN240" i="2" s="1"/>
  <c r="BK51" i="2"/>
  <c r="BN51" i="2" s="1"/>
  <c r="BE51" i="2"/>
  <c r="BH51" i="2" s="1"/>
  <c r="BE178" i="2"/>
  <c r="BE288" i="2"/>
  <c r="BH288" i="2" s="1"/>
  <c r="BG240" i="2"/>
  <c r="BD392" i="2"/>
  <c r="BG392" i="2" s="1"/>
  <c r="BD385" i="2"/>
  <c r="BG385" i="2" s="1"/>
  <c r="BD389" i="2"/>
  <c r="BC389" i="2"/>
  <c r="BE35" i="2"/>
  <c r="BH35" i="2" s="1"/>
  <c r="BC394" i="2"/>
  <c r="BF394" i="2" s="1"/>
  <c r="BL69" i="2"/>
  <c r="BO69" i="2" s="1"/>
  <c r="BH69" i="2"/>
  <c r="BD387" i="2"/>
  <c r="BD377" i="2"/>
  <c r="BD390" i="2"/>
  <c r="BG390" i="2" s="1"/>
  <c r="BD394" i="2"/>
  <c r="BG394" i="2" s="1"/>
  <c r="BC391" i="2"/>
  <c r="BF391" i="2" s="1"/>
  <c r="BC393" i="2"/>
  <c r="BF393" i="2" s="1"/>
  <c r="BD391" i="2"/>
  <c r="BG391" i="2" s="1"/>
  <c r="BD393" i="2"/>
  <c r="BG393" i="2" s="1"/>
  <c r="BC392" i="2"/>
  <c r="BF392" i="2" s="1"/>
  <c r="BC385" i="2"/>
  <c r="BF385" i="2" s="1"/>
  <c r="BD388" i="2"/>
  <c r="BG388" i="2" s="1"/>
  <c r="BC378" i="2"/>
  <c r="BF378" i="2" s="1"/>
  <c r="BC377" i="2"/>
  <c r="BF377" i="2" s="1"/>
  <c r="BD381" i="2"/>
  <c r="BG381" i="2" s="1"/>
  <c r="BC395" i="2"/>
  <c r="BF395" i="2" s="1"/>
  <c r="BH221" i="2"/>
  <c r="BL221" i="2"/>
  <c r="BO221" i="2" s="1"/>
  <c r="BC379" i="2"/>
  <c r="BF379" i="2" s="1"/>
  <c r="BD375" i="2"/>
  <c r="BG375" i="2" s="1"/>
  <c r="BD378" i="2"/>
  <c r="BG378" i="2" s="1"/>
  <c r="BC386" i="2"/>
  <c r="BF386" i="2" s="1"/>
  <c r="BD384" i="2"/>
  <c r="BC375" i="2"/>
  <c r="BF375" i="2" s="1"/>
  <c r="BC384" i="2"/>
  <c r="BF384" i="2" s="1"/>
  <c r="BD380" i="2"/>
  <c r="BG380" i="2" s="1"/>
  <c r="BD379" i="2"/>
  <c r="BG379" i="2" s="1"/>
  <c r="BC390" i="2"/>
  <c r="BF390" i="2" s="1"/>
  <c r="BC380" i="2"/>
  <c r="BF380" i="2" s="1"/>
  <c r="BC388" i="2"/>
  <c r="BF388" i="2" s="1"/>
  <c r="BC381" i="2"/>
  <c r="BF381" i="2" s="1"/>
  <c r="BL317" i="2"/>
  <c r="BO317" i="2" s="1"/>
  <c r="BH317" i="2"/>
  <c r="BL123" i="2"/>
  <c r="BO123" i="2" s="1"/>
  <c r="BH123" i="2"/>
  <c r="BK73" i="2"/>
  <c r="BN73" i="2" s="1"/>
  <c r="BG73" i="2"/>
  <c r="BK53" i="2"/>
  <c r="BN53" i="2" s="1"/>
  <c r="BG53" i="2"/>
  <c r="BG60" i="2"/>
  <c r="BK60" i="2"/>
  <c r="BN60" i="2" s="1"/>
  <c r="BG95" i="2"/>
  <c r="BK95" i="2"/>
  <c r="BN95" i="2" s="1"/>
  <c r="BK272" i="2"/>
  <c r="BN272" i="2" s="1"/>
  <c r="BG272" i="2"/>
  <c r="BG261" i="2"/>
  <c r="BK261" i="2"/>
  <c r="BN261" i="2" s="1"/>
  <c r="BJ46" i="2"/>
  <c r="BM46" i="2" s="1"/>
  <c r="BF46" i="2"/>
  <c r="BE46" i="2"/>
  <c r="BK290" i="2"/>
  <c r="BN290" i="2" s="1"/>
  <c r="BG290" i="2"/>
  <c r="BJ291" i="2"/>
  <c r="BM291" i="2" s="1"/>
  <c r="BE291" i="2"/>
  <c r="BF291" i="2"/>
  <c r="BF88" i="2"/>
  <c r="BJ88" i="2"/>
  <c r="BM88" i="2" s="1"/>
  <c r="BE88" i="2"/>
  <c r="BG194" i="2"/>
  <c r="BK194" i="2"/>
  <c r="BN194" i="2" s="1"/>
  <c r="BG127" i="2"/>
  <c r="BK127" i="2"/>
  <c r="BN127" i="2" s="1"/>
  <c r="BE246" i="2"/>
  <c r="BF246" i="2"/>
  <c r="BJ246" i="2"/>
  <c r="BM246" i="2" s="1"/>
  <c r="BG253" i="2"/>
  <c r="BK253" i="2"/>
  <c r="BN253" i="2" s="1"/>
  <c r="BF328" i="2"/>
  <c r="BJ328" i="2"/>
  <c r="BM328" i="2" s="1"/>
  <c r="BJ213" i="2"/>
  <c r="BM213" i="2" s="1"/>
  <c r="BE213" i="2"/>
  <c r="BF213" i="2"/>
  <c r="BJ372" i="2"/>
  <c r="BM372" i="2" s="1"/>
  <c r="BF372" i="2"/>
  <c r="BE372" i="2"/>
  <c r="BF103" i="2"/>
  <c r="BJ103" i="2"/>
  <c r="BM103" i="2" s="1"/>
  <c r="BG369" i="2"/>
  <c r="BK369" i="2"/>
  <c r="BN369" i="2" s="1"/>
  <c r="BK62" i="2"/>
  <c r="BN62" i="2" s="1"/>
  <c r="BG62" i="2"/>
  <c r="BG160" i="2"/>
  <c r="BK160" i="2"/>
  <c r="BN160" i="2" s="1"/>
  <c r="BF259" i="2"/>
  <c r="BJ259" i="2"/>
  <c r="BM259" i="2" s="1"/>
  <c r="BE259" i="2"/>
  <c r="BJ318" i="2"/>
  <c r="BM318" i="2" s="1"/>
  <c r="BF318" i="2"/>
  <c r="BK35" i="2"/>
  <c r="BN35" i="2" s="1"/>
  <c r="BG35" i="2"/>
  <c r="BF227" i="2"/>
  <c r="BJ227" i="2"/>
  <c r="BM227" i="2" s="1"/>
  <c r="BE227" i="2"/>
  <c r="BJ337" i="2"/>
  <c r="BM337" i="2" s="1"/>
  <c r="BE337" i="2"/>
  <c r="BF337" i="2"/>
  <c r="BK83" i="2"/>
  <c r="BN83" i="2" s="1"/>
  <c r="BG83" i="2"/>
  <c r="BJ32" i="2"/>
  <c r="BM32" i="2" s="1"/>
  <c r="BF32" i="2"/>
  <c r="BF203" i="2"/>
  <c r="BE203" i="2"/>
  <c r="BJ203" i="2"/>
  <c r="BM203" i="2" s="1"/>
  <c r="BK235" i="2"/>
  <c r="BN235" i="2" s="1"/>
  <c r="BG235" i="2"/>
  <c r="BG98" i="2"/>
  <c r="BK98" i="2"/>
  <c r="BN98" i="2" s="1"/>
  <c r="BG248" i="2"/>
  <c r="BK248" i="2"/>
  <c r="BN248" i="2" s="1"/>
  <c r="BK184" i="2"/>
  <c r="BN184" i="2" s="1"/>
  <c r="BG184" i="2"/>
  <c r="BF208" i="2"/>
  <c r="BJ208" i="2"/>
  <c r="BM208" i="2" s="1"/>
  <c r="BG226" i="2"/>
  <c r="BK226" i="2"/>
  <c r="BN226" i="2" s="1"/>
  <c r="BE250" i="2"/>
  <c r="BF250" i="2"/>
  <c r="BJ250" i="2"/>
  <c r="BM250" i="2" s="1"/>
  <c r="BE54" i="2"/>
  <c r="BF54" i="2"/>
  <c r="BJ54" i="2"/>
  <c r="BM54" i="2" s="1"/>
  <c r="BJ160" i="2"/>
  <c r="BM160" i="2" s="1"/>
  <c r="BF160" i="2"/>
  <c r="BE160" i="2"/>
  <c r="BG50" i="2"/>
  <c r="BK50" i="2"/>
  <c r="BN50" i="2" s="1"/>
  <c r="BG150" i="2"/>
  <c r="BK150" i="2"/>
  <c r="BN150" i="2" s="1"/>
  <c r="BK169" i="2"/>
  <c r="BN169" i="2" s="1"/>
  <c r="BG169" i="2"/>
  <c r="BG26" i="2"/>
  <c r="BK26" i="2"/>
  <c r="BN26" i="2" s="1"/>
  <c r="BK148" i="2"/>
  <c r="BN148" i="2" s="1"/>
  <c r="BG148" i="2"/>
  <c r="BG241" i="2"/>
  <c r="BK241" i="2"/>
  <c r="BN241" i="2" s="1"/>
  <c r="BJ349" i="2"/>
  <c r="BM349" i="2" s="1"/>
  <c r="BF349" i="2"/>
  <c r="BE349" i="2"/>
  <c r="BK236" i="2"/>
  <c r="BN236" i="2" s="1"/>
  <c r="BG236" i="2"/>
  <c r="BF304" i="2"/>
  <c r="BE304" i="2"/>
  <c r="BJ304" i="2"/>
  <c r="BM304" i="2" s="1"/>
  <c r="BF39" i="2"/>
  <c r="BJ39" i="2"/>
  <c r="BM39" i="2" s="1"/>
  <c r="BG359" i="2"/>
  <c r="BK359" i="2"/>
  <c r="BN359" i="2" s="1"/>
  <c r="BJ183" i="2"/>
  <c r="BM183" i="2" s="1"/>
  <c r="BE183" i="2"/>
  <c r="BF183" i="2"/>
  <c r="BG153" i="2"/>
  <c r="BK153" i="2"/>
  <c r="BN153" i="2" s="1"/>
  <c r="BG278" i="2"/>
  <c r="BK278" i="2"/>
  <c r="BN278" i="2" s="1"/>
  <c r="BJ306" i="2"/>
  <c r="BM306" i="2" s="1"/>
  <c r="BE306" i="2"/>
  <c r="BF306" i="2"/>
  <c r="BK249" i="2"/>
  <c r="BN249" i="2" s="1"/>
  <c r="BG249" i="2"/>
  <c r="BE278" i="2"/>
  <c r="BF278" i="2"/>
  <c r="BJ278" i="2"/>
  <c r="BM278" i="2" s="1"/>
  <c r="BF106" i="2"/>
  <c r="BJ106" i="2"/>
  <c r="BM106" i="2" s="1"/>
  <c r="BE106" i="2"/>
  <c r="BE158" i="2"/>
  <c r="BF158" i="2"/>
  <c r="BJ158" i="2"/>
  <c r="BM158" i="2" s="1"/>
  <c r="BF374" i="2"/>
  <c r="BE374" i="2"/>
  <c r="BJ374" i="2"/>
  <c r="BM374" i="2" s="1"/>
  <c r="BF148" i="2"/>
  <c r="BJ148" i="2"/>
  <c r="BM148" i="2" s="1"/>
  <c r="BE148" i="2"/>
  <c r="BJ373" i="2"/>
  <c r="BM373" i="2" s="1"/>
  <c r="BF373" i="2"/>
  <c r="BE373" i="2"/>
  <c r="BJ340" i="2"/>
  <c r="BM340" i="2" s="1"/>
  <c r="BE340" i="2"/>
  <c r="BF340" i="2"/>
  <c r="BF131" i="2"/>
  <c r="BJ131" i="2"/>
  <c r="BM131" i="2" s="1"/>
  <c r="BF125" i="2"/>
  <c r="BJ125" i="2"/>
  <c r="BM125" i="2" s="1"/>
  <c r="BG186" i="2"/>
  <c r="BK186" i="2"/>
  <c r="BN186" i="2" s="1"/>
  <c r="BG304" i="2"/>
  <c r="BK304" i="2"/>
  <c r="BN304" i="2" s="1"/>
  <c r="BG193" i="2"/>
  <c r="BK193" i="2"/>
  <c r="BN193" i="2" s="1"/>
  <c r="BK154" i="2"/>
  <c r="BN154" i="2" s="1"/>
  <c r="BG154" i="2"/>
  <c r="BD395" i="2"/>
  <c r="BG395" i="2" s="1"/>
  <c r="BE103" i="2"/>
  <c r="BE21" i="2"/>
  <c r="BK365" i="2"/>
  <c r="BN365" i="2" s="1"/>
  <c r="BG365" i="2"/>
  <c r="BK349" i="2"/>
  <c r="BN349" i="2" s="1"/>
  <c r="BG349" i="2"/>
  <c r="BK227" i="2"/>
  <c r="BN227" i="2" s="1"/>
  <c r="BG227" i="2"/>
  <c r="BG362" i="2"/>
  <c r="BK362" i="2"/>
  <c r="BN362" i="2" s="1"/>
  <c r="BG91" i="2"/>
  <c r="BK91" i="2"/>
  <c r="BN91" i="2" s="1"/>
  <c r="BJ27" i="2"/>
  <c r="BM27" i="2" s="1"/>
  <c r="BE27" i="2"/>
  <c r="BF27" i="2"/>
  <c r="BE338" i="2"/>
  <c r="BF338" i="2"/>
  <c r="BJ338" i="2"/>
  <c r="BM338" i="2" s="1"/>
  <c r="BE235" i="2"/>
  <c r="BJ235" i="2"/>
  <c r="BM235" i="2" s="1"/>
  <c r="BF235" i="2"/>
  <c r="BE327" i="2"/>
  <c r="BF327" i="2"/>
  <c r="BJ327" i="2"/>
  <c r="BM327" i="2" s="1"/>
  <c r="BF84" i="2"/>
  <c r="BJ84" i="2"/>
  <c r="BM84" i="2" s="1"/>
  <c r="BE84" i="2"/>
  <c r="BF317" i="2"/>
  <c r="BJ317" i="2"/>
  <c r="BM317" i="2" s="1"/>
  <c r="BF269" i="2"/>
  <c r="BJ269" i="2"/>
  <c r="BM269" i="2" s="1"/>
  <c r="BE269" i="2"/>
  <c r="BG106" i="2"/>
  <c r="BK106" i="2"/>
  <c r="BN106" i="2" s="1"/>
  <c r="BK64" i="2"/>
  <c r="BN64" i="2" s="1"/>
  <c r="BG64" i="2"/>
  <c r="BG24" i="2"/>
  <c r="BK24" i="2"/>
  <c r="BN24" i="2" s="1"/>
  <c r="BG314" i="2"/>
  <c r="BK314" i="2"/>
  <c r="BN314" i="2" s="1"/>
  <c r="BG174" i="2"/>
  <c r="BK174" i="2"/>
  <c r="BN174" i="2" s="1"/>
  <c r="BG82" i="2"/>
  <c r="BK82" i="2"/>
  <c r="BN82" i="2" s="1"/>
  <c r="BG111" i="2"/>
  <c r="BK111" i="2"/>
  <c r="BN111" i="2" s="1"/>
  <c r="BF112" i="2"/>
  <c r="BJ112" i="2"/>
  <c r="BM112" i="2" s="1"/>
  <c r="BJ68" i="2"/>
  <c r="BM68" i="2" s="1"/>
  <c r="BE68" i="2"/>
  <c r="BF68" i="2"/>
  <c r="BF342" i="2"/>
  <c r="BJ342" i="2"/>
  <c r="BM342" i="2" s="1"/>
  <c r="BE342" i="2"/>
  <c r="BK96" i="2"/>
  <c r="BN96" i="2" s="1"/>
  <c r="BG96" i="2"/>
  <c r="BJ236" i="2"/>
  <c r="BM236" i="2" s="1"/>
  <c r="BF236" i="2"/>
  <c r="BE236" i="2"/>
  <c r="BG339" i="2"/>
  <c r="BK339" i="2"/>
  <c r="BN339" i="2" s="1"/>
  <c r="BG115" i="2"/>
  <c r="BK115" i="2"/>
  <c r="BN115" i="2" s="1"/>
  <c r="BF215" i="2"/>
  <c r="BJ215" i="2"/>
  <c r="BM215" i="2" s="1"/>
  <c r="BE296" i="2"/>
  <c r="BF296" i="2"/>
  <c r="BJ296" i="2"/>
  <c r="BM296" i="2" s="1"/>
  <c r="BF268" i="2"/>
  <c r="BJ268" i="2"/>
  <c r="BM268" i="2" s="1"/>
  <c r="BE268" i="2"/>
  <c r="BJ162" i="2"/>
  <c r="BM162" i="2" s="1"/>
  <c r="BF162" i="2"/>
  <c r="BE162" i="2"/>
  <c r="BF243" i="2"/>
  <c r="BJ243" i="2"/>
  <c r="BM243" i="2" s="1"/>
  <c r="BE243" i="2"/>
  <c r="BJ353" i="2"/>
  <c r="BM353" i="2" s="1"/>
  <c r="BE353" i="2"/>
  <c r="BF353" i="2"/>
  <c r="BK205" i="2"/>
  <c r="BN205" i="2" s="1"/>
  <c r="BG205" i="2"/>
  <c r="BG58" i="2"/>
  <c r="BK58" i="2"/>
  <c r="BN58" i="2" s="1"/>
  <c r="BK347" i="2"/>
  <c r="BN347" i="2" s="1"/>
  <c r="BG347" i="2"/>
  <c r="BK231" i="2"/>
  <c r="BN231" i="2" s="1"/>
  <c r="BG231" i="2"/>
  <c r="BF31" i="2"/>
  <c r="BJ31" i="2"/>
  <c r="BM31" i="2" s="1"/>
  <c r="BE31" i="2"/>
  <c r="BE357" i="2"/>
  <c r="BF357" i="2"/>
  <c r="BJ357" i="2"/>
  <c r="BM357" i="2" s="1"/>
  <c r="BK203" i="2"/>
  <c r="BN203" i="2" s="1"/>
  <c r="BG203" i="2"/>
  <c r="BK214" i="2"/>
  <c r="BN214" i="2" s="1"/>
  <c r="BG214" i="2"/>
  <c r="BJ197" i="2"/>
  <c r="BM197" i="2" s="1"/>
  <c r="BF197" i="2"/>
  <c r="BG346" i="2"/>
  <c r="BK346" i="2"/>
  <c r="BN346" i="2" s="1"/>
  <c r="BF362" i="2"/>
  <c r="BJ362" i="2"/>
  <c r="BM362" i="2" s="1"/>
  <c r="BE362" i="2"/>
  <c r="BG352" i="2"/>
  <c r="BK352" i="2"/>
  <c r="BN352" i="2" s="1"/>
  <c r="BG202" i="2"/>
  <c r="BK202" i="2"/>
  <c r="BN202" i="2" s="1"/>
  <c r="BK94" i="2"/>
  <c r="BN94" i="2" s="1"/>
  <c r="BG94" i="2"/>
  <c r="BJ157" i="2"/>
  <c r="BM157" i="2" s="1"/>
  <c r="BF157" i="2"/>
  <c r="BF121" i="2"/>
  <c r="BJ121" i="2"/>
  <c r="BM121" i="2" s="1"/>
  <c r="BF105" i="2"/>
  <c r="BJ105" i="2"/>
  <c r="BM105" i="2" s="1"/>
  <c r="BJ326" i="2"/>
  <c r="BM326" i="2" s="1"/>
  <c r="BF326" i="2"/>
  <c r="BE326" i="2"/>
  <c r="BE219" i="2"/>
  <c r="BJ219" i="2"/>
  <c r="BM219" i="2" s="1"/>
  <c r="BF219" i="2"/>
  <c r="BG245" i="2"/>
  <c r="BK245" i="2"/>
  <c r="BN245" i="2" s="1"/>
  <c r="BG291" i="2"/>
  <c r="BK291" i="2"/>
  <c r="BN291" i="2" s="1"/>
  <c r="BG27" i="2"/>
  <c r="BK27" i="2"/>
  <c r="BN27" i="2" s="1"/>
  <c r="BG84" i="2"/>
  <c r="BK84" i="2"/>
  <c r="BN84" i="2" s="1"/>
  <c r="BJ91" i="2"/>
  <c r="BM91" i="2" s="1"/>
  <c r="BF91" i="2"/>
  <c r="BE91" i="2"/>
  <c r="BF272" i="2"/>
  <c r="BJ272" i="2"/>
  <c r="BM272" i="2" s="1"/>
  <c r="BE272" i="2"/>
  <c r="BE260" i="2"/>
  <c r="BF260" i="2"/>
  <c r="BJ260" i="2"/>
  <c r="BM260" i="2" s="1"/>
  <c r="BF99" i="2"/>
  <c r="BJ99" i="2"/>
  <c r="BM99" i="2" s="1"/>
  <c r="BE99" i="2"/>
  <c r="BJ314" i="2"/>
  <c r="BM314" i="2" s="1"/>
  <c r="BF314" i="2"/>
  <c r="BE314" i="2"/>
  <c r="BF263" i="2"/>
  <c r="BJ263" i="2"/>
  <c r="BE263" i="2"/>
  <c r="BF145" i="2"/>
  <c r="BJ145" i="2"/>
  <c r="BM145" i="2" s="1"/>
  <c r="BJ334" i="2"/>
  <c r="BM334" i="2" s="1"/>
  <c r="BF334" i="2"/>
  <c r="BJ86" i="2"/>
  <c r="BM86" i="2" s="1"/>
  <c r="BF86" i="2"/>
  <c r="BK201" i="2"/>
  <c r="BN201" i="2" s="1"/>
  <c r="BG201" i="2"/>
  <c r="BG263" i="2"/>
  <c r="BK263" i="2"/>
  <c r="BN263" i="2" s="1"/>
  <c r="BK303" i="2"/>
  <c r="BN303" i="2" s="1"/>
  <c r="BG303" i="2"/>
  <c r="BG120" i="2"/>
  <c r="BK120" i="2"/>
  <c r="BN120" i="2" s="1"/>
  <c r="BE328" i="2"/>
  <c r="BE157" i="2"/>
  <c r="BG256" i="2"/>
  <c r="BK256" i="2"/>
  <c r="BN256" i="2" s="1"/>
  <c r="BG246" i="2"/>
  <c r="BK246" i="2"/>
  <c r="BN246" i="2" s="1"/>
  <c r="BK257" i="2"/>
  <c r="BN257" i="2" s="1"/>
  <c r="BG257" i="2"/>
  <c r="BG273" i="2"/>
  <c r="BK273" i="2"/>
  <c r="BN273" i="2" s="1"/>
  <c r="BK122" i="2"/>
  <c r="BN122" i="2" s="1"/>
  <c r="BG122" i="2"/>
  <c r="BG306" i="2"/>
  <c r="BK306" i="2"/>
  <c r="BN306" i="2" s="1"/>
  <c r="BJ41" i="2"/>
  <c r="BM41" i="2" s="1"/>
  <c r="BF41" i="2"/>
  <c r="BF62" i="2"/>
  <c r="BE62" i="2"/>
  <c r="BJ62" i="2"/>
  <c r="BM62" i="2" s="1"/>
  <c r="BG234" i="2"/>
  <c r="BK234" i="2"/>
  <c r="BN234" i="2" s="1"/>
  <c r="BE249" i="2"/>
  <c r="BF249" i="2"/>
  <c r="BJ249" i="2"/>
  <c r="BM249" i="2" s="1"/>
  <c r="BK267" i="2"/>
  <c r="BN267" i="2" s="1"/>
  <c r="BG267" i="2"/>
  <c r="BJ205" i="2"/>
  <c r="BM205" i="2" s="1"/>
  <c r="BE205" i="2"/>
  <c r="BF205" i="2"/>
  <c r="BG321" i="2"/>
  <c r="BK321" i="2"/>
  <c r="BN321" i="2" s="1"/>
  <c r="BK158" i="2"/>
  <c r="BN158" i="2" s="1"/>
  <c r="BG158" i="2"/>
  <c r="BG78" i="2"/>
  <c r="BK78" i="2"/>
  <c r="BN78" i="2" s="1"/>
  <c r="BK258" i="2"/>
  <c r="BN258" i="2" s="1"/>
  <c r="BG258" i="2"/>
  <c r="BK344" i="2"/>
  <c r="BN344" i="2" s="1"/>
  <c r="BG344" i="2"/>
  <c r="BJ308" i="2"/>
  <c r="BM308" i="2" s="1"/>
  <c r="BF308" i="2"/>
  <c r="BG337" i="2"/>
  <c r="BK337" i="2"/>
  <c r="BN337" i="2" s="1"/>
  <c r="BF123" i="2"/>
  <c r="BJ123" i="2"/>
  <c r="BM123" i="2" s="1"/>
  <c r="BF195" i="2"/>
  <c r="BJ195" i="2"/>
  <c r="BM195" i="2" s="1"/>
  <c r="BG357" i="2"/>
  <c r="BK357" i="2"/>
  <c r="BN357" i="2" s="1"/>
  <c r="BJ214" i="2"/>
  <c r="BM214" i="2" s="1"/>
  <c r="BE214" i="2"/>
  <c r="BF214" i="2"/>
  <c r="BF94" i="2"/>
  <c r="BJ94" i="2"/>
  <c r="BM94" i="2" s="1"/>
  <c r="BE94" i="2"/>
  <c r="BG326" i="2"/>
  <c r="BK326" i="2"/>
  <c r="BN326" i="2" s="1"/>
  <c r="BK213" i="2"/>
  <c r="BN213" i="2" s="1"/>
  <c r="BG213" i="2"/>
  <c r="BJ130" i="2"/>
  <c r="BM130" i="2" s="1"/>
  <c r="BF130" i="2"/>
  <c r="BJ315" i="2"/>
  <c r="BM315" i="2" s="1"/>
  <c r="BF315" i="2"/>
  <c r="BJ189" i="2"/>
  <c r="BM189" i="2" s="1"/>
  <c r="BF189" i="2"/>
  <c r="BK54" i="2"/>
  <c r="BN54" i="2" s="1"/>
  <c r="BG54" i="2"/>
  <c r="BG175" i="2"/>
  <c r="BK175" i="2"/>
  <c r="BN175" i="2" s="1"/>
  <c r="BG88" i="2"/>
  <c r="BK88" i="2"/>
  <c r="BN88" i="2" s="1"/>
  <c r="BF234" i="2"/>
  <c r="BJ234" i="2"/>
  <c r="BM234" i="2" s="1"/>
  <c r="BE234" i="2"/>
  <c r="BK93" i="2"/>
  <c r="BN93" i="2" s="1"/>
  <c r="BG93" i="2"/>
  <c r="BF241" i="2"/>
  <c r="BJ241" i="2"/>
  <c r="BM241" i="2" s="1"/>
  <c r="BE241" i="2"/>
  <c r="BG183" i="2"/>
  <c r="BK183" i="2"/>
  <c r="BN183" i="2" s="1"/>
  <c r="BF153" i="2"/>
  <c r="BJ153" i="2"/>
  <c r="BM153" i="2" s="1"/>
  <c r="BE153" i="2"/>
  <c r="BK268" i="2"/>
  <c r="BN268" i="2" s="1"/>
  <c r="BG268" i="2"/>
  <c r="BK118" i="2"/>
  <c r="BN118" i="2" s="1"/>
  <c r="BG118" i="2"/>
  <c r="BK162" i="2"/>
  <c r="BN162" i="2" s="1"/>
  <c r="BG162" i="2"/>
  <c r="BJ102" i="2"/>
  <c r="BM102" i="2" s="1"/>
  <c r="BF102" i="2"/>
  <c r="BE60" i="2"/>
  <c r="BJ60" i="2"/>
  <c r="BM60" i="2" s="1"/>
  <c r="BF60" i="2"/>
  <c r="BF303" i="2"/>
  <c r="BJ303" i="2"/>
  <c r="BM303" i="2" s="1"/>
  <c r="BE303" i="2"/>
  <c r="BJ248" i="2"/>
  <c r="BM248" i="2" s="1"/>
  <c r="BE248" i="2"/>
  <c r="BF248" i="2"/>
  <c r="BK188" i="2"/>
  <c r="BN188" i="2" s="1"/>
  <c r="BG188" i="2"/>
  <c r="BJ163" i="2"/>
  <c r="BM163" i="2" s="1"/>
  <c r="BE163" i="2"/>
  <c r="BF163" i="2"/>
  <c r="BF40" i="2"/>
  <c r="BJ40" i="2"/>
  <c r="BM40" i="2" s="1"/>
  <c r="BF257" i="2"/>
  <c r="BE257" i="2"/>
  <c r="BJ257" i="2"/>
  <c r="BM257" i="2" s="1"/>
  <c r="BJ209" i="2"/>
  <c r="BM209" i="2" s="1"/>
  <c r="BF209" i="2"/>
  <c r="BE209" i="2"/>
  <c r="BF319" i="2"/>
  <c r="BJ319" i="2"/>
  <c r="BM319" i="2" s="1"/>
  <c r="BG373" i="2"/>
  <c r="BK373" i="2"/>
  <c r="BN373" i="2" s="1"/>
  <c r="BE226" i="2"/>
  <c r="BF226" i="2"/>
  <c r="BJ226" i="2"/>
  <c r="BM226" i="2" s="1"/>
  <c r="BG250" i="2"/>
  <c r="BK250" i="2"/>
  <c r="BN250" i="2" s="1"/>
  <c r="BK70" i="2"/>
  <c r="BN70" i="2" s="1"/>
  <c r="BG70" i="2"/>
  <c r="BE321" i="2"/>
  <c r="BF321" i="2"/>
  <c r="BJ321" i="2"/>
  <c r="BM321" i="2" s="1"/>
  <c r="BJ261" i="2"/>
  <c r="BM261" i="2" s="1"/>
  <c r="BE261" i="2"/>
  <c r="BF261" i="2"/>
  <c r="BJ267" i="2"/>
  <c r="BM267" i="2" s="1"/>
  <c r="BE267" i="2"/>
  <c r="BF267" i="2"/>
  <c r="BK238" i="2"/>
  <c r="BN238" i="2" s="1"/>
  <c r="BG238" i="2"/>
  <c r="BJ50" i="2"/>
  <c r="BM50" i="2" s="1"/>
  <c r="BE50" i="2"/>
  <c r="BF50" i="2"/>
  <c r="BJ78" i="2"/>
  <c r="BM78" i="2" s="1"/>
  <c r="BE78" i="2"/>
  <c r="BF78" i="2"/>
  <c r="BJ253" i="2"/>
  <c r="BM253" i="2" s="1"/>
  <c r="BF253" i="2"/>
  <c r="BE253" i="2"/>
  <c r="BE174" i="2"/>
  <c r="BF174" i="2"/>
  <c r="BJ174" i="2"/>
  <c r="BM174" i="2" s="1"/>
  <c r="BF309" i="2"/>
  <c r="BJ309" i="2"/>
  <c r="BM309" i="2" s="1"/>
  <c r="BF369" i="2"/>
  <c r="BJ369" i="2"/>
  <c r="BE369" i="2"/>
  <c r="BJ138" i="2"/>
  <c r="BM138" i="2" s="1"/>
  <c r="BF138" i="2"/>
  <c r="BK129" i="2"/>
  <c r="BN129" i="2" s="1"/>
  <c r="BG129" i="2"/>
  <c r="BG247" i="2"/>
  <c r="BK247" i="2"/>
  <c r="BN247" i="2" s="1"/>
  <c r="BG216" i="2"/>
  <c r="BK216" i="2"/>
  <c r="BN216" i="2" s="1"/>
  <c r="BE315" i="2"/>
  <c r="BE215" i="2"/>
  <c r="BE112" i="2"/>
  <c r="BG101" i="2"/>
  <c r="BK101" i="2"/>
  <c r="BN101" i="2" s="1"/>
  <c r="BG270" i="2"/>
  <c r="BK270" i="2"/>
  <c r="BN270" i="2" s="1"/>
  <c r="BK372" i="2"/>
  <c r="BN372" i="2" s="1"/>
  <c r="BG372" i="2"/>
  <c r="BK23" i="2"/>
  <c r="BN23" i="2" s="1"/>
  <c r="BG23" i="2"/>
  <c r="BK149" i="2"/>
  <c r="BN149" i="2" s="1"/>
  <c r="BG149" i="2"/>
  <c r="BK87" i="2"/>
  <c r="BN87" i="2" s="1"/>
  <c r="BG87" i="2"/>
  <c r="BF70" i="2"/>
  <c r="BJ70" i="2"/>
  <c r="BM70" i="2" s="1"/>
  <c r="BE70" i="2"/>
  <c r="BF312" i="2"/>
  <c r="BJ312" i="2"/>
  <c r="BM312" i="2" s="1"/>
  <c r="BE312" i="2"/>
  <c r="BK336" i="2"/>
  <c r="BN336" i="2" s="1"/>
  <c r="BG336" i="2"/>
  <c r="BK260" i="2"/>
  <c r="BN260" i="2" s="1"/>
  <c r="BG260" i="2"/>
  <c r="BF238" i="2"/>
  <c r="BJ238" i="2"/>
  <c r="BM238" i="2" s="1"/>
  <c r="BE238" i="2"/>
  <c r="BF216" i="2"/>
  <c r="BJ216" i="2"/>
  <c r="BM216" i="2" s="1"/>
  <c r="BE216" i="2"/>
  <c r="BK100" i="2"/>
  <c r="BN100" i="2" s="1"/>
  <c r="BG100" i="2"/>
  <c r="BE175" i="2"/>
  <c r="BF175" i="2"/>
  <c r="BJ175" i="2"/>
  <c r="BM175" i="2" s="1"/>
  <c r="BJ184" i="2"/>
  <c r="BM184" i="2" s="1"/>
  <c r="BE184" i="2"/>
  <c r="BF184" i="2"/>
  <c r="BK99" i="2"/>
  <c r="BN99" i="2" s="1"/>
  <c r="BG99" i="2"/>
  <c r="BK220" i="2"/>
  <c r="BN220" i="2" s="1"/>
  <c r="BG220" i="2"/>
  <c r="BE115" i="2"/>
  <c r="BF115" i="2"/>
  <c r="BJ115" i="2"/>
  <c r="BM115" i="2" s="1"/>
  <c r="BK340" i="2"/>
  <c r="BN340" i="2" s="1"/>
  <c r="BG340" i="2"/>
  <c r="BG81" i="2"/>
  <c r="BK81" i="2"/>
  <c r="BN81" i="2" s="1"/>
  <c r="BG338" i="2"/>
  <c r="BK338" i="2"/>
  <c r="BN338" i="2" s="1"/>
  <c r="BE118" i="2"/>
  <c r="BF118" i="2"/>
  <c r="BJ118" i="2"/>
  <c r="BM118" i="2" s="1"/>
  <c r="BE150" i="2"/>
  <c r="BF150" i="2"/>
  <c r="BJ150" i="2"/>
  <c r="BM150" i="2" s="1"/>
  <c r="BK269" i="2"/>
  <c r="BN269" i="2" s="1"/>
  <c r="BG269" i="2"/>
  <c r="BJ204" i="2"/>
  <c r="BM204" i="2" s="1"/>
  <c r="BF204" i="2"/>
  <c r="BJ69" i="2"/>
  <c r="BM69" i="2" s="1"/>
  <c r="BF69" i="2"/>
  <c r="BJ247" i="2"/>
  <c r="BM247" i="2" s="1"/>
  <c r="BF247" i="2"/>
  <c r="BE247" i="2"/>
  <c r="BJ323" i="2"/>
  <c r="BM323" i="2" s="1"/>
  <c r="BF323" i="2"/>
  <c r="BF198" i="2"/>
  <c r="BJ198" i="2"/>
  <c r="BM198" i="2" s="1"/>
  <c r="BJ79" i="2"/>
  <c r="BM79" i="2" s="1"/>
  <c r="BE79" i="2"/>
  <c r="BF79" i="2"/>
  <c r="BJ224" i="2"/>
  <c r="BM224" i="2" s="1"/>
  <c r="BE224" i="2"/>
  <c r="BF224" i="2"/>
  <c r="BJ64" i="2"/>
  <c r="BM64" i="2" s="1"/>
  <c r="BE64" i="2"/>
  <c r="BF64" i="2"/>
  <c r="BF43" i="2"/>
  <c r="BJ43" i="2"/>
  <c r="BM43" i="2" s="1"/>
  <c r="BF352" i="2"/>
  <c r="BJ352" i="2"/>
  <c r="BM352" i="2" s="1"/>
  <c r="BE352" i="2"/>
  <c r="BK327" i="2"/>
  <c r="BN327" i="2" s="1"/>
  <c r="BG327" i="2"/>
  <c r="BK219" i="2"/>
  <c r="BN219" i="2" s="1"/>
  <c r="BG219" i="2"/>
  <c r="BF245" i="2"/>
  <c r="BJ245" i="2"/>
  <c r="BM245" i="2" s="1"/>
  <c r="BE245" i="2"/>
  <c r="BG68" i="2"/>
  <c r="BK68" i="2"/>
  <c r="BN68" i="2" s="1"/>
  <c r="BG79" i="2"/>
  <c r="BK79" i="2"/>
  <c r="BN79" i="2" s="1"/>
  <c r="BK342" i="2"/>
  <c r="BN342" i="2" s="1"/>
  <c r="BG342" i="2"/>
  <c r="BF186" i="2"/>
  <c r="BJ186" i="2"/>
  <c r="BM186" i="2" s="1"/>
  <c r="BE186" i="2"/>
  <c r="BG259" i="2"/>
  <c r="BK259" i="2"/>
  <c r="BN259" i="2" s="1"/>
  <c r="BK353" i="2"/>
  <c r="BN353" i="2" s="1"/>
  <c r="BG353" i="2"/>
  <c r="BF335" i="2"/>
  <c r="BJ335" i="2"/>
  <c r="BM335" i="2" s="1"/>
  <c r="BF122" i="2"/>
  <c r="BJ122" i="2"/>
  <c r="BM122" i="2" s="1"/>
  <c r="BE122" i="2"/>
  <c r="BJ21" i="2"/>
  <c r="BM21" i="2" s="1"/>
  <c r="BF21" i="2"/>
  <c r="BJ76" i="2"/>
  <c r="BM76" i="2" s="1"/>
  <c r="BE76" i="2"/>
  <c r="BF76" i="2"/>
  <c r="BE339" i="2"/>
  <c r="BF339" i="2"/>
  <c r="BJ339" i="2"/>
  <c r="BM339" i="2" s="1"/>
  <c r="BF298" i="2"/>
  <c r="BJ298" i="2"/>
  <c r="BM298" i="2" s="1"/>
  <c r="BJ149" i="2"/>
  <c r="BM149" i="2" s="1"/>
  <c r="BF149" i="2"/>
  <c r="BE149" i="2"/>
  <c r="BJ347" i="2"/>
  <c r="BM347" i="2" s="1"/>
  <c r="BF347" i="2"/>
  <c r="BE347" i="2"/>
  <c r="BJ231" i="2"/>
  <c r="BM231" i="2" s="1"/>
  <c r="BE231" i="2"/>
  <c r="BF231" i="2"/>
  <c r="BK31" i="2"/>
  <c r="BN31" i="2" s="1"/>
  <c r="BG31" i="2"/>
  <c r="BE100" i="2"/>
  <c r="BF100" i="2"/>
  <c r="BJ100" i="2"/>
  <c r="BM100" i="2" s="1"/>
  <c r="BJ127" i="2"/>
  <c r="BM127" i="2" s="1"/>
  <c r="BE127" i="2"/>
  <c r="BF127" i="2"/>
  <c r="BJ87" i="2"/>
  <c r="BM87" i="2" s="1"/>
  <c r="BE87" i="2"/>
  <c r="BF87" i="2"/>
  <c r="BK312" i="2"/>
  <c r="BN312" i="2" s="1"/>
  <c r="BG312" i="2"/>
  <c r="BG46" i="2"/>
  <c r="BK46" i="2"/>
  <c r="BN46" i="2" s="1"/>
  <c r="BF24" i="2"/>
  <c r="BE24" i="2"/>
  <c r="BJ24" i="2"/>
  <c r="BM24" i="2" s="1"/>
  <c r="BJ336" i="2"/>
  <c r="BM336" i="2" s="1"/>
  <c r="BE336" i="2"/>
  <c r="BF336" i="2"/>
  <c r="BJ221" i="2"/>
  <c r="BM221" i="2" s="1"/>
  <c r="BF221" i="2"/>
  <c r="BE133" i="2"/>
  <c r="BF133" i="2"/>
  <c r="BJ133" i="2"/>
  <c r="BM133" i="2" s="1"/>
  <c r="BJ358" i="2"/>
  <c r="BM358" i="2" s="1"/>
  <c r="BF358" i="2"/>
  <c r="BF108" i="2"/>
  <c r="BJ108" i="2"/>
  <c r="BM108" i="2" s="1"/>
  <c r="BG61" i="2"/>
  <c r="BK61" i="2"/>
  <c r="BN61" i="2" s="1"/>
  <c r="BG76" i="2"/>
  <c r="BK76" i="2"/>
  <c r="BN76" i="2" s="1"/>
  <c r="BK296" i="2"/>
  <c r="BN296" i="2" s="1"/>
  <c r="BG296" i="2"/>
  <c r="BG163" i="2"/>
  <c r="BK163" i="2"/>
  <c r="BN163" i="2" s="1"/>
  <c r="BE195" i="2"/>
  <c r="BE323" i="2"/>
  <c r="BE86" i="2"/>
  <c r="BC387" i="2"/>
  <c r="BE308" i="2"/>
  <c r="BE102" i="2"/>
  <c r="BE125" i="2"/>
  <c r="BL271" i="2"/>
  <c r="BO271" i="2" s="1"/>
  <c r="BH271" i="2"/>
  <c r="BH142" i="2"/>
  <c r="BL142" i="2"/>
  <c r="BO142" i="2" s="1"/>
  <c r="AT261" i="2"/>
  <c r="AV261" i="2"/>
  <c r="AW261" i="2" s="1"/>
  <c r="AT259" i="2"/>
  <c r="AV259" i="2"/>
  <c r="AW259" i="2" s="1"/>
  <c r="AV367" i="2"/>
  <c r="AW367" i="2" s="1"/>
  <c r="AT367" i="2"/>
  <c r="AV275" i="2"/>
  <c r="AW275" i="2" s="1"/>
  <c r="AT275" i="2"/>
  <c r="AV249" i="2"/>
  <c r="AW249" i="2" s="1"/>
  <c r="AT249" i="2"/>
  <c r="AV198" i="2"/>
  <c r="AW198" i="2" s="1"/>
  <c r="AT198" i="2"/>
  <c r="AT127" i="2"/>
  <c r="AV127" i="2"/>
  <c r="AW127" i="2" s="1"/>
  <c r="AT323" i="2"/>
  <c r="AV323" i="2"/>
  <c r="AW323" i="2" s="1"/>
  <c r="AV321" i="2"/>
  <c r="AW321" i="2" s="1"/>
  <c r="AT321" i="2"/>
  <c r="AV319" i="2"/>
  <c r="AW319" i="2" s="1"/>
  <c r="AT319" i="2"/>
  <c r="AT231" i="2"/>
  <c r="AV231" i="2"/>
  <c r="AW231" i="2" s="1"/>
  <c r="AV57" i="2"/>
  <c r="AW57" i="2" s="1"/>
  <c r="AT57" i="2"/>
  <c r="AT189" i="2"/>
  <c r="AV189" i="2"/>
  <c r="AW189" i="2" s="1"/>
  <c r="AV227" i="2"/>
  <c r="AW227" i="2" s="1"/>
  <c r="AT227" i="2"/>
  <c r="AT308" i="2"/>
  <c r="AV308" i="2"/>
  <c r="AW308" i="2" s="1"/>
  <c r="AV108" i="2"/>
  <c r="AW108" i="2" s="1"/>
  <c r="AT108" i="2"/>
  <c r="AV219" i="2"/>
  <c r="AW219" i="2" s="1"/>
  <c r="AT219" i="2"/>
  <c r="AV303" i="2"/>
  <c r="AW303" i="2" s="1"/>
  <c r="AT303" i="2"/>
  <c r="AV294" i="2"/>
  <c r="AW294" i="2" s="1"/>
  <c r="AT294" i="2"/>
  <c r="AT183" i="2"/>
  <c r="AV183" i="2"/>
  <c r="AW183" i="2" s="1"/>
  <c r="AT295" i="2"/>
  <c r="AV295" i="2"/>
  <c r="AW295" i="2" s="1"/>
  <c r="AV70" i="2"/>
  <c r="AW70" i="2" s="1"/>
  <c r="AT70" i="2"/>
  <c r="AV296" i="2"/>
  <c r="AW296" i="2" s="1"/>
  <c r="AT296" i="2"/>
  <c r="AV347" i="2"/>
  <c r="AW347" i="2" s="1"/>
  <c r="AT347" i="2"/>
  <c r="AV287" i="2"/>
  <c r="AW287" i="2" s="1"/>
  <c r="AT287" i="2"/>
  <c r="BL305" i="2"/>
  <c r="BO305" i="2" s="1"/>
  <c r="BH305" i="2"/>
  <c r="BH71" i="2"/>
  <c r="BL71" i="2"/>
  <c r="BO71" i="2" s="1"/>
  <c r="BH232" i="2"/>
  <c r="BL232" i="2"/>
  <c r="BO232" i="2" s="1"/>
  <c r="BL244" i="2"/>
  <c r="BO244" i="2" s="1"/>
  <c r="BH244" i="2"/>
  <c r="AV207" i="2"/>
  <c r="AW207" i="2" s="1"/>
  <c r="AT207" i="2"/>
  <c r="AV84" i="2"/>
  <c r="AW84" i="2" s="1"/>
  <c r="AT84" i="2"/>
  <c r="AV48" i="2"/>
  <c r="AW48" i="2" s="1"/>
  <c r="AT48" i="2"/>
  <c r="AT250" i="2"/>
  <c r="AV250" i="2"/>
  <c r="AW250" i="2" s="1"/>
  <c r="AV245" i="2"/>
  <c r="AW245" i="2" s="1"/>
  <c r="AT245" i="2"/>
  <c r="AT28" i="2"/>
  <c r="AV28" i="2"/>
  <c r="AW28" i="2" s="1"/>
  <c r="AV153" i="2"/>
  <c r="AW153" i="2" s="1"/>
  <c r="AT153" i="2"/>
  <c r="AV125" i="2"/>
  <c r="AW125" i="2" s="1"/>
  <c r="AT125" i="2"/>
  <c r="AV27" i="2"/>
  <c r="AW27" i="2" s="1"/>
  <c r="AT27" i="2"/>
  <c r="AV42" i="2"/>
  <c r="AW42" i="2" s="1"/>
  <c r="AT42" i="2"/>
  <c r="AV105" i="2"/>
  <c r="AW105" i="2" s="1"/>
  <c r="AT105" i="2"/>
  <c r="AV180" i="2"/>
  <c r="AW180" i="2" s="1"/>
  <c r="AT180" i="2"/>
  <c r="AT291" i="2"/>
  <c r="AV291" i="2"/>
  <c r="AW291" i="2" s="1"/>
  <c r="AP390" i="2"/>
  <c r="AQ390" i="2" s="1"/>
  <c r="AS164" i="2"/>
  <c r="AQ164" i="2"/>
  <c r="AP389" i="2"/>
  <c r="AS138" i="2"/>
  <c r="AQ138" i="2"/>
  <c r="AV172" i="2"/>
  <c r="AW172" i="2" s="1"/>
  <c r="AT172" i="2"/>
  <c r="BL281" i="2"/>
  <c r="BO281" i="2" s="1"/>
  <c r="BH281" i="2"/>
  <c r="BH117" i="2"/>
  <c r="BL117" i="2"/>
  <c r="BO117" i="2" s="1"/>
  <c r="BL55" i="2"/>
  <c r="BO55" i="2" s="1"/>
  <c r="BH55" i="2"/>
  <c r="BL124" i="2"/>
  <c r="BO124" i="2" s="1"/>
  <c r="BH124" i="2"/>
  <c r="BH92" i="2"/>
  <c r="BL92" i="2"/>
  <c r="BO92" i="2" s="1"/>
  <c r="BH251" i="2"/>
  <c r="BL251" i="2"/>
  <c r="BO251" i="2" s="1"/>
  <c r="BL329" i="2"/>
  <c r="BO329" i="2" s="1"/>
  <c r="BH329" i="2"/>
  <c r="BL23" i="2"/>
  <c r="BO23" i="2" s="1"/>
  <c r="BH23" i="2"/>
  <c r="BL193" i="2"/>
  <c r="BO193" i="2" s="1"/>
  <c r="BH193" i="2"/>
  <c r="BH290" i="2"/>
  <c r="BL290" i="2"/>
  <c r="BO290" i="2" s="1"/>
  <c r="BL154" i="2"/>
  <c r="BO154" i="2" s="1"/>
  <c r="BH154" i="2"/>
  <c r="BL82" i="2"/>
  <c r="BO82" i="2" s="1"/>
  <c r="BH82" i="2"/>
  <c r="BH275" i="2"/>
  <c r="BL275" i="2"/>
  <c r="BO275" i="2" s="1"/>
  <c r="BH322" i="2"/>
  <c r="BL322" i="2"/>
  <c r="BO322" i="2" s="1"/>
  <c r="BL223" i="2"/>
  <c r="BO223" i="2" s="1"/>
  <c r="BH223" i="2"/>
  <c r="BH279" i="2"/>
  <c r="BL279" i="2"/>
  <c r="BO279" i="2" s="1"/>
  <c r="BL288" i="2"/>
  <c r="BO288" i="2" s="1"/>
  <c r="BH40" i="2"/>
  <c r="BL40" i="2"/>
  <c r="BO40" i="2" s="1"/>
  <c r="BH270" i="2"/>
  <c r="BL270" i="2"/>
  <c r="BO270" i="2" s="1"/>
  <c r="BH273" i="2"/>
  <c r="BL273" i="2"/>
  <c r="BO273" i="2" s="1"/>
  <c r="BH366" i="2"/>
  <c r="BL366" i="2"/>
  <c r="BO366" i="2" s="1"/>
  <c r="BL222" i="2"/>
  <c r="BO222" i="2" s="1"/>
  <c r="BH222" i="2"/>
  <c r="BH294" i="2"/>
  <c r="BL294" i="2"/>
  <c r="BO294" i="2" s="1"/>
  <c r="BH320" i="2"/>
  <c r="BL320" i="2"/>
  <c r="BO320" i="2" s="1"/>
  <c r="AV210" i="2"/>
  <c r="AW210" i="2" s="1"/>
  <c r="AT210" i="2"/>
  <c r="AT334" i="2"/>
  <c r="AV334" i="2"/>
  <c r="AW334" i="2" s="1"/>
  <c r="AV256" i="2"/>
  <c r="AW256" i="2" s="1"/>
  <c r="AT256" i="2"/>
  <c r="AV248" i="2"/>
  <c r="AW248" i="2" s="1"/>
  <c r="AT248" i="2"/>
  <c r="AV328" i="2"/>
  <c r="AW328" i="2" s="1"/>
  <c r="AT328" i="2"/>
  <c r="AT128" i="2"/>
  <c r="AV128" i="2"/>
  <c r="AW128" i="2" s="1"/>
  <c r="AV43" i="2"/>
  <c r="AW43" i="2" s="1"/>
  <c r="AT43" i="2"/>
  <c r="AV234" i="2"/>
  <c r="AW234" i="2" s="1"/>
  <c r="AT234" i="2"/>
  <c r="AV112" i="2"/>
  <c r="AW112" i="2" s="1"/>
  <c r="AT112" i="2"/>
  <c r="AV317" i="2"/>
  <c r="AW317" i="2" s="1"/>
  <c r="AT317" i="2"/>
  <c r="AV223" i="2"/>
  <c r="AW223" i="2" s="1"/>
  <c r="AT223" i="2"/>
  <c r="AV52" i="2"/>
  <c r="AW52" i="2" s="1"/>
  <c r="AT52" i="2"/>
  <c r="AV66" i="2"/>
  <c r="AW66" i="2" s="1"/>
  <c r="AT66" i="2"/>
  <c r="AT64" i="2"/>
  <c r="AV64" i="2"/>
  <c r="AW64" i="2" s="1"/>
  <c r="AP394" i="2"/>
  <c r="AQ394" i="2" s="1"/>
  <c r="AS338" i="2"/>
  <c r="AQ338" i="2"/>
  <c r="AP393" i="2"/>
  <c r="AQ393" i="2" s="1"/>
  <c r="AS276" i="2"/>
  <c r="AQ276" i="2"/>
  <c r="AV141" i="2"/>
  <c r="AW141" i="2" s="1"/>
  <c r="AT141" i="2"/>
  <c r="BH309" i="2"/>
  <c r="BL309" i="2"/>
  <c r="BO309" i="2" s="1"/>
  <c r="BH307" i="2"/>
  <c r="BL307" i="2"/>
  <c r="BO307" i="2" s="1"/>
  <c r="BH170" i="2"/>
  <c r="BL170" i="2"/>
  <c r="BO170" i="2" s="1"/>
  <c r="BH190" i="2"/>
  <c r="BL190" i="2"/>
  <c r="BO190" i="2" s="1"/>
  <c r="BL354" i="2"/>
  <c r="BO354" i="2" s="1"/>
  <c r="BH354" i="2"/>
  <c r="BH302" i="2"/>
  <c r="BL302" i="2"/>
  <c r="BO302" i="2" s="1"/>
  <c r="BH138" i="2"/>
  <c r="BL138" i="2"/>
  <c r="BL335" i="2"/>
  <c r="BO335" i="2" s="1"/>
  <c r="BH335" i="2"/>
  <c r="BL284" i="2"/>
  <c r="BO284" i="2" s="1"/>
  <c r="BH284" i="2"/>
  <c r="BL155" i="2"/>
  <c r="BO155" i="2" s="1"/>
  <c r="BH155" i="2"/>
  <c r="BL143" i="2"/>
  <c r="BO143" i="2" s="1"/>
  <c r="BH143" i="2"/>
  <c r="AT136" i="2"/>
  <c r="AV136" i="2"/>
  <c r="AW136" i="2" s="1"/>
  <c r="AV260" i="2"/>
  <c r="AW260" i="2" s="1"/>
  <c r="AT260" i="2"/>
  <c r="AT255" i="2"/>
  <c r="AV255" i="2"/>
  <c r="AW255" i="2" s="1"/>
  <c r="AT254" i="2"/>
  <c r="AV254" i="2"/>
  <c r="AW254" i="2" s="1"/>
  <c r="AT161" i="2"/>
  <c r="AV161" i="2"/>
  <c r="AW161" i="2" s="1"/>
  <c r="AT81" i="2"/>
  <c r="AV81" i="2"/>
  <c r="AW81" i="2" s="1"/>
  <c r="AV329" i="2"/>
  <c r="AW329" i="2" s="1"/>
  <c r="AT329" i="2"/>
  <c r="AV131" i="2"/>
  <c r="AW131" i="2" s="1"/>
  <c r="AT131" i="2"/>
  <c r="AV240" i="2"/>
  <c r="AW240" i="2" s="1"/>
  <c r="AT240" i="2"/>
  <c r="AT239" i="2"/>
  <c r="AV239" i="2"/>
  <c r="AW239" i="2" s="1"/>
  <c r="AV236" i="2"/>
  <c r="AW236" i="2" s="1"/>
  <c r="AT236" i="2"/>
  <c r="AV77" i="2"/>
  <c r="AW77" i="2" s="1"/>
  <c r="AT77" i="2"/>
  <c r="AT358" i="2"/>
  <c r="AV358" i="2"/>
  <c r="AW358" i="2" s="1"/>
  <c r="AV192" i="2"/>
  <c r="AW192" i="2" s="1"/>
  <c r="AT192" i="2"/>
  <c r="AV73" i="2"/>
  <c r="AW73" i="2" s="1"/>
  <c r="AT73" i="2"/>
  <c r="AT315" i="2"/>
  <c r="AV315" i="2"/>
  <c r="AW315" i="2" s="1"/>
  <c r="AV270" i="2"/>
  <c r="AW270" i="2" s="1"/>
  <c r="AT270" i="2"/>
  <c r="AT228" i="2"/>
  <c r="AV228" i="2"/>
  <c r="AW228" i="2" s="1"/>
  <c r="AT353" i="2"/>
  <c r="AV353" i="2"/>
  <c r="AW353" i="2" s="1"/>
  <c r="AV309" i="2"/>
  <c r="AW309" i="2" s="1"/>
  <c r="AT309" i="2"/>
  <c r="AV316" i="2"/>
  <c r="AW316" i="2" s="1"/>
  <c r="AT316" i="2"/>
  <c r="AV68" i="2"/>
  <c r="AW68" i="2" s="1"/>
  <c r="AT68" i="2"/>
  <c r="AV292" i="2"/>
  <c r="AW292" i="2" s="1"/>
  <c r="AT292" i="2"/>
  <c r="AT302" i="2"/>
  <c r="AV302" i="2"/>
  <c r="AW302" i="2" s="1"/>
  <c r="AV103" i="2"/>
  <c r="AW103" i="2" s="1"/>
  <c r="AT103" i="2"/>
  <c r="AV351" i="2"/>
  <c r="AW351" i="2" s="1"/>
  <c r="AT351" i="2"/>
  <c r="AV145" i="2"/>
  <c r="AW145" i="2" s="1"/>
  <c r="AT145" i="2"/>
  <c r="AT36" i="2"/>
  <c r="AV36" i="2"/>
  <c r="AW36" i="2" s="1"/>
  <c r="AV343" i="2"/>
  <c r="AW343" i="2" s="1"/>
  <c r="AT343" i="2"/>
  <c r="AV35" i="2"/>
  <c r="AW35" i="2" s="1"/>
  <c r="AT35" i="2"/>
  <c r="AT22" i="2"/>
  <c r="AV22" i="2"/>
  <c r="AW22" i="2" s="1"/>
  <c r="AV342" i="2"/>
  <c r="AW342" i="2" s="1"/>
  <c r="AT342" i="2"/>
  <c r="BH77" i="2"/>
  <c r="BL77" i="2"/>
  <c r="BO77" i="2" s="1"/>
  <c r="BH136" i="2"/>
  <c r="BL136" i="2"/>
  <c r="BO136" i="2" s="1"/>
  <c r="BL178" i="2"/>
  <c r="BO178" i="2" s="1"/>
  <c r="BH178" i="2"/>
  <c r="BH228" i="2"/>
  <c r="BL228" i="2"/>
  <c r="BO228" i="2" s="1"/>
  <c r="BH202" i="2"/>
  <c r="BL202" i="2"/>
  <c r="BO202" i="2" s="1"/>
  <c r="BL101" i="2"/>
  <c r="BO101" i="2" s="1"/>
  <c r="BH101" i="2"/>
  <c r="BH111" i="2"/>
  <c r="BL111" i="2"/>
  <c r="BO111" i="2" s="1"/>
  <c r="BH38" i="2"/>
  <c r="BL38" i="2"/>
  <c r="BO38" i="2" s="1"/>
  <c r="BH206" i="2"/>
  <c r="BL206" i="2"/>
  <c r="BO206" i="2" s="1"/>
  <c r="BL167" i="2"/>
  <c r="BO167" i="2" s="1"/>
  <c r="BH167" i="2"/>
  <c r="BH330" i="2"/>
  <c r="BL330" i="2"/>
  <c r="BO330" i="2" s="1"/>
  <c r="BH240" i="2"/>
  <c r="BL240" i="2"/>
  <c r="BO240" i="2" s="1"/>
  <c r="BH255" i="2"/>
  <c r="BL255" i="2"/>
  <c r="BO255" i="2" s="1"/>
  <c r="BH343" i="2"/>
  <c r="BL343" i="2"/>
  <c r="BO343" i="2" s="1"/>
  <c r="BG389" i="2"/>
  <c r="BL37" i="2"/>
  <c r="BO37" i="2" s="1"/>
  <c r="BH37" i="2"/>
  <c r="BH280" i="2"/>
  <c r="BL280" i="2"/>
  <c r="BO280" i="2" s="1"/>
  <c r="AV208" i="2"/>
  <c r="AW208" i="2" s="1"/>
  <c r="AT208" i="2"/>
  <c r="AV160" i="2"/>
  <c r="AW160" i="2" s="1"/>
  <c r="AT160" i="2"/>
  <c r="AV46" i="2"/>
  <c r="AW46" i="2" s="1"/>
  <c r="AT46" i="2"/>
  <c r="AV238" i="2"/>
  <c r="AW238" i="2" s="1"/>
  <c r="AT238" i="2"/>
  <c r="AV357" i="2"/>
  <c r="AW357" i="2" s="1"/>
  <c r="AT357" i="2"/>
  <c r="AV113" i="2"/>
  <c r="AW113" i="2" s="1"/>
  <c r="AT113" i="2"/>
  <c r="AV312" i="2"/>
  <c r="AW312" i="2" s="1"/>
  <c r="AT312" i="2"/>
  <c r="AV222" i="2"/>
  <c r="AW222" i="2" s="1"/>
  <c r="AT222" i="2"/>
  <c r="AV305" i="2"/>
  <c r="AW305" i="2" s="1"/>
  <c r="AT305" i="2"/>
  <c r="AV146" i="2"/>
  <c r="AW146" i="2" s="1"/>
  <c r="AT146" i="2"/>
  <c r="AP387" i="2"/>
  <c r="AS62" i="2"/>
  <c r="AQ62" i="2"/>
  <c r="AP385" i="2"/>
  <c r="AQ385" i="2" s="1"/>
  <c r="AP378" i="2"/>
  <c r="AQ378" i="2" s="1"/>
  <c r="AP381" i="2"/>
  <c r="AQ381" i="2" s="1"/>
  <c r="AP380" i="2"/>
  <c r="AQ380" i="2" s="1"/>
  <c r="AP379" i="2"/>
  <c r="AQ379" i="2" s="1"/>
  <c r="AP375" i="2"/>
  <c r="AQ375" i="2" s="1"/>
  <c r="AP377" i="2"/>
  <c r="AS32" i="2"/>
  <c r="AQ32" i="2"/>
  <c r="AP391" i="2"/>
  <c r="AQ391" i="2" s="1"/>
  <c r="AS211" i="2"/>
  <c r="AQ211" i="2"/>
  <c r="AV143" i="2"/>
  <c r="AW143" i="2" s="1"/>
  <c r="AT143" i="2"/>
  <c r="AV212" i="2"/>
  <c r="AW212" i="2" s="1"/>
  <c r="AT212" i="2"/>
  <c r="AP384" i="2"/>
  <c r="AQ20" i="2"/>
  <c r="AS20" i="2"/>
  <c r="BH114" i="2"/>
  <c r="BL114" i="2"/>
  <c r="BO114" i="2" s="1"/>
  <c r="BH56" i="2"/>
  <c r="BL56" i="2"/>
  <c r="BO56" i="2" s="1"/>
  <c r="BL135" i="2"/>
  <c r="BO135" i="2" s="1"/>
  <c r="BH135" i="2"/>
  <c r="BL141" i="2"/>
  <c r="BO141" i="2" s="1"/>
  <c r="BH141" i="2"/>
  <c r="BL220" i="2"/>
  <c r="BO220" i="2" s="1"/>
  <c r="BH220" i="2"/>
  <c r="AT170" i="2"/>
  <c r="AV170" i="2"/>
  <c r="AW170" i="2" s="1"/>
  <c r="BH179" i="2"/>
  <c r="BL179" i="2"/>
  <c r="BO179" i="2" s="1"/>
  <c r="BH36" i="2"/>
  <c r="BL36" i="2"/>
  <c r="BO36" i="2" s="1"/>
  <c r="BL256" i="2"/>
  <c r="BO256" i="2" s="1"/>
  <c r="BH256" i="2"/>
  <c r="BH276" i="2"/>
  <c r="BL276" i="2"/>
  <c r="BH311" i="2"/>
  <c r="BL311" i="2"/>
  <c r="BO311" i="2" s="1"/>
  <c r="BH33" i="2"/>
  <c r="BL33" i="2"/>
  <c r="BO33" i="2" s="1"/>
  <c r="BL181" i="2"/>
  <c r="BO181" i="2" s="1"/>
  <c r="BH181" i="2"/>
  <c r="BH371" i="2"/>
  <c r="AT336" i="2"/>
  <c r="AV336" i="2"/>
  <c r="AW336" i="2" s="1"/>
  <c r="AT205" i="2"/>
  <c r="AV205" i="2"/>
  <c r="AW205" i="2" s="1"/>
  <c r="AV365" i="2"/>
  <c r="AW365" i="2" s="1"/>
  <c r="AT365" i="2"/>
  <c r="AT201" i="2"/>
  <c r="AV201" i="2"/>
  <c r="AW201" i="2" s="1"/>
  <c r="AV156" i="2"/>
  <c r="AW156" i="2" s="1"/>
  <c r="AT156" i="2"/>
  <c r="AV80" i="2"/>
  <c r="AW80" i="2" s="1"/>
  <c r="AT80" i="2"/>
  <c r="AT362" i="2"/>
  <c r="AV362" i="2"/>
  <c r="AW362" i="2" s="1"/>
  <c r="AV360" i="2"/>
  <c r="AW360" i="2" s="1"/>
  <c r="AT360" i="2"/>
  <c r="AV124" i="2"/>
  <c r="AW124" i="2" s="1"/>
  <c r="AT124" i="2"/>
  <c r="AV78" i="2"/>
  <c r="AW78" i="2" s="1"/>
  <c r="AT78" i="2"/>
  <c r="AT119" i="2"/>
  <c r="AV119" i="2"/>
  <c r="AW119" i="2" s="1"/>
  <c r="AV26" i="2"/>
  <c r="AW26" i="2" s="1"/>
  <c r="AT26" i="2"/>
  <c r="AV114" i="2"/>
  <c r="AW114" i="2" s="1"/>
  <c r="AT114" i="2"/>
  <c r="AT229" i="2"/>
  <c r="AV229" i="2"/>
  <c r="AW229" i="2" s="1"/>
  <c r="AV226" i="2"/>
  <c r="AW226" i="2" s="1"/>
  <c r="AT226" i="2"/>
  <c r="AT306" i="2"/>
  <c r="AV306" i="2"/>
  <c r="AW306" i="2" s="1"/>
  <c r="AV107" i="2"/>
  <c r="AW107" i="2" s="1"/>
  <c r="AT107" i="2"/>
  <c r="AV182" i="2"/>
  <c r="AW182" i="2" s="1"/>
  <c r="AT182" i="2"/>
  <c r="AV215" i="2"/>
  <c r="AW215" i="2" s="1"/>
  <c r="AT215" i="2"/>
  <c r="AT98" i="2"/>
  <c r="AV98" i="2"/>
  <c r="AW98" i="2" s="1"/>
  <c r="AV99" i="2"/>
  <c r="AW99" i="2" s="1"/>
  <c r="AT99" i="2"/>
  <c r="AV350" i="2"/>
  <c r="AW350" i="2" s="1"/>
  <c r="AT350" i="2"/>
  <c r="AV346" i="2"/>
  <c r="AW346" i="2" s="1"/>
  <c r="AT346" i="2"/>
  <c r="AV142" i="2"/>
  <c r="AW142" i="2" s="1"/>
  <c r="AT142" i="2"/>
  <c r="AT282" i="2"/>
  <c r="AV282" i="2"/>
  <c r="AW282" i="2" s="1"/>
  <c r="AT33" i="2"/>
  <c r="AV33" i="2"/>
  <c r="AW33" i="2" s="1"/>
  <c r="AV171" i="2"/>
  <c r="AW171" i="2" s="1"/>
  <c r="AT171" i="2"/>
  <c r="BH131" i="2"/>
  <c r="BL131" i="2"/>
  <c r="BO131" i="2" s="1"/>
  <c r="BL51" i="2"/>
  <c r="BO51" i="2" s="1"/>
  <c r="BL225" i="2"/>
  <c r="BO225" i="2" s="1"/>
  <c r="BH225" i="2"/>
  <c r="BH151" i="2"/>
  <c r="BL151" i="2"/>
  <c r="BO151" i="2" s="1"/>
  <c r="BL252" i="2"/>
  <c r="BO252" i="2" s="1"/>
  <c r="BH252" i="2"/>
  <c r="BH97" i="2"/>
  <c r="BL97" i="2"/>
  <c r="BO97" i="2" s="1"/>
  <c r="BH47" i="2"/>
  <c r="BL47" i="2"/>
  <c r="BO47" i="2" s="1"/>
  <c r="BL289" i="2"/>
  <c r="BO289" i="2" s="1"/>
  <c r="BH289" i="2"/>
  <c r="BL212" i="2"/>
  <c r="BO212" i="2" s="1"/>
  <c r="BH212" i="2"/>
  <c r="BH29" i="2"/>
  <c r="BL29" i="2"/>
  <c r="BO29" i="2" s="1"/>
  <c r="BH211" i="2"/>
  <c r="BL211" i="2"/>
  <c r="BL298" i="2"/>
  <c r="BO298" i="2" s="1"/>
  <c r="BH298" i="2"/>
  <c r="BN20" i="2"/>
  <c r="BH361" i="2"/>
  <c r="BL361" i="2"/>
  <c r="BO361" i="2" s="1"/>
  <c r="BL128" i="2"/>
  <c r="BO128" i="2" s="1"/>
  <c r="BH128" i="2"/>
  <c r="AV135" i="2"/>
  <c r="AW135" i="2" s="1"/>
  <c r="AT135" i="2"/>
  <c r="AV246" i="2"/>
  <c r="AW246" i="2" s="1"/>
  <c r="AT246" i="2"/>
  <c r="AV45" i="2"/>
  <c r="AW45" i="2" s="1"/>
  <c r="AT45" i="2"/>
  <c r="AV154" i="2"/>
  <c r="AW154" i="2" s="1"/>
  <c r="AT154" i="2"/>
  <c r="AV193" i="2"/>
  <c r="AW193" i="2" s="1"/>
  <c r="AT193" i="2"/>
  <c r="AV55" i="2"/>
  <c r="AW55" i="2" s="1"/>
  <c r="AT55" i="2"/>
  <c r="AV25" i="2"/>
  <c r="AW25" i="2" s="1"/>
  <c r="AT25" i="2"/>
  <c r="AV181" i="2"/>
  <c r="AW181" i="2" s="1"/>
  <c r="AT181" i="2"/>
  <c r="AP386" i="2"/>
  <c r="AQ386" i="2" s="1"/>
  <c r="AQ50" i="2"/>
  <c r="AS50" i="2"/>
  <c r="AT176" i="2"/>
  <c r="AV176" i="2"/>
  <c r="AW176" i="2" s="1"/>
  <c r="AV286" i="2"/>
  <c r="AW286" i="2" s="1"/>
  <c r="AT286" i="2"/>
  <c r="AT63" i="2"/>
  <c r="AV63" i="2"/>
  <c r="AW63" i="2" s="1"/>
  <c r="AV339" i="2"/>
  <c r="AW339" i="2" s="1"/>
  <c r="AT339" i="2"/>
  <c r="BH358" i="2"/>
  <c r="BL358" i="2"/>
  <c r="BO358" i="2" s="1"/>
  <c r="BH351" i="2"/>
  <c r="BL351" i="2"/>
  <c r="BO351" i="2" s="1"/>
  <c r="BH274" i="2"/>
  <c r="BL274" i="2"/>
  <c r="BO274" i="2" s="1"/>
  <c r="BH318" i="2"/>
  <c r="BL318" i="2"/>
  <c r="BO318" i="2" s="1"/>
  <c r="BH218" i="2"/>
  <c r="BL218" i="2"/>
  <c r="BO218" i="2" s="1"/>
  <c r="BL96" i="2"/>
  <c r="BO96" i="2" s="1"/>
  <c r="BH96" i="2"/>
  <c r="BH171" i="2"/>
  <c r="BL171" i="2"/>
  <c r="BO171" i="2" s="1"/>
  <c r="BL159" i="2"/>
  <c r="BO159" i="2" s="1"/>
  <c r="BH159" i="2"/>
  <c r="BL316" i="2"/>
  <c r="BO316" i="2" s="1"/>
  <c r="BH316" i="2"/>
  <c r="BH98" i="2"/>
  <c r="BL98" i="2"/>
  <c r="BO98" i="2" s="1"/>
  <c r="BL359" i="2"/>
  <c r="BO359" i="2" s="1"/>
  <c r="BH359" i="2"/>
  <c r="BH75" i="2"/>
  <c r="BL75" i="2"/>
  <c r="BO75" i="2" s="1"/>
  <c r="BN211" i="2"/>
  <c r="BL25" i="2"/>
  <c r="BO25" i="2" s="1"/>
  <c r="BH25" i="2"/>
  <c r="BL45" i="2"/>
  <c r="BO45" i="2" s="1"/>
  <c r="BH45" i="2"/>
  <c r="BN276" i="2"/>
  <c r="BH283" i="2"/>
  <c r="BL283" i="2"/>
  <c r="BO283" i="2" s="1"/>
  <c r="AV162" i="2"/>
  <c r="AW162" i="2" s="1"/>
  <c r="AT162" i="2"/>
  <c r="AV31" i="2"/>
  <c r="AW31" i="2" s="1"/>
  <c r="AT31" i="2"/>
  <c r="AV333" i="2"/>
  <c r="AW333" i="2" s="1"/>
  <c r="AT333" i="2"/>
  <c r="AV203" i="2"/>
  <c r="AW203" i="2" s="1"/>
  <c r="AT203" i="2"/>
  <c r="AV83" i="2"/>
  <c r="AW83" i="2" s="1"/>
  <c r="AT83" i="2"/>
  <c r="AT158" i="2"/>
  <c r="AV158" i="2"/>
  <c r="AW158" i="2" s="1"/>
  <c r="AT132" i="2"/>
  <c r="AV132" i="2"/>
  <c r="AW132" i="2" s="1"/>
  <c r="AV242" i="2"/>
  <c r="AW242" i="2" s="1"/>
  <c r="AT242" i="2"/>
  <c r="AV325" i="2"/>
  <c r="AW325" i="2" s="1"/>
  <c r="AT325" i="2"/>
  <c r="AT79" i="2"/>
  <c r="AV79" i="2"/>
  <c r="AW79" i="2" s="1"/>
  <c r="AV194" i="2"/>
  <c r="AW194" i="2" s="1"/>
  <c r="AT194" i="2"/>
  <c r="AV237" i="2"/>
  <c r="AW237" i="2" s="1"/>
  <c r="AT237" i="2"/>
  <c r="AV118" i="2"/>
  <c r="AW118" i="2" s="1"/>
  <c r="AT118" i="2"/>
  <c r="AT233" i="2"/>
  <c r="AV233" i="2"/>
  <c r="AW233" i="2" s="1"/>
  <c r="AV272" i="2"/>
  <c r="AW272" i="2" s="1"/>
  <c r="AT272" i="2"/>
  <c r="AT355" i="2"/>
  <c r="AV355" i="2"/>
  <c r="AW355" i="2" s="1"/>
  <c r="AT313" i="2"/>
  <c r="AV313" i="2"/>
  <c r="AW313" i="2" s="1"/>
  <c r="AV310" i="2"/>
  <c r="AW310" i="2" s="1"/>
  <c r="AT310" i="2"/>
  <c r="AT111" i="2"/>
  <c r="AV111" i="2"/>
  <c r="AW111" i="2" s="1"/>
  <c r="AV307" i="2"/>
  <c r="AW307" i="2" s="1"/>
  <c r="AT307" i="2"/>
  <c r="AV218" i="2"/>
  <c r="AW218" i="2" s="1"/>
  <c r="AT218" i="2"/>
  <c r="AV94" i="2"/>
  <c r="AW94" i="2" s="1"/>
  <c r="AT94" i="2"/>
  <c r="AT267" i="2"/>
  <c r="AV267" i="2"/>
  <c r="AW267" i="2" s="1"/>
  <c r="AV268" i="2"/>
  <c r="AW268" i="2" s="1"/>
  <c r="AT268" i="2"/>
  <c r="AV177" i="2"/>
  <c r="AW177" i="2" s="1"/>
  <c r="AT177" i="2"/>
  <c r="AV91" i="2"/>
  <c r="AW91" i="2" s="1"/>
  <c r="AT91" i="2"/>
  <c r="AV264" i="2"/>
  <c r="AW264" i="2" s="1"/>
  <c r="AT264" i="2"/>
  <c r="AT283" i="2"/>
  <c r="AV283" i="2"/>
  <c r="AW283" i="2" s="1"/>
  <c r="AV88" i="2"/>
  <c r="AW88" i="2" s="1"/>
  <c r="AT88" i="2"/>
  <c r="BH49" i="2"/>
  <c r="BL49" i="2"/>
  <c r="BO49" i="2" s="1"/>
  <c r="BH139" i="2"/>
  <c r="BL139" i="2"/>
  <c r="BO139" i="2" s="1"/>
  <c r="BL110" i="2"/>
  <c r="BO110" i="2" s="1"/>
  <c r="BH110" i="2"/>
  <c r="BH182" i="2"/>
  <c r="BL182" i="2"/>
  <c r="BO182" i="2" s="1"/>
  <c r="BH239" i="2"/>
  <c r="BL239" i="2"/>
  <c r="BO239" i="2" s="1"/>
  <c r="BH164" i="2"/>
  <c r="BL164" i="2"/>
  <c r="BH286" i="2"/>
  <c r="BL286" i="2"/>
  <c r="BO286" i="2" s="1"/>
  <c r="BH265" i="2"/>
  <c r="BL265" i="2"/>
  <c r="BO265" i="2" s="1"/>
  <c r="BH41" i="2"/>
  <c r="BL41" i="2"/>
  <c r="BO41" i="2" s="1"/>
  <c r="BH262" i="2"/>
  <c r="BL262" i="2"/>
  <c r="BO262" i="2" s="1"/>
  <c r="BL113" i="2"/>
  <c r="BO113" i="2" s="1"/>
  <c r="BH113" i="2"/>
  <c r="BL208" i="2"/>
  <c r="BO208" i="2" s="1"/>
  <c r="BH208" i="2"/>
  <c r="BL207" i="2"/>
  <c r="BO207" i="2" s="1"/>
  <c r="BH207" i="2"/>
  <c r="AV335" i="2"/>
  <c r="AW335" i="2" s="1"/>
  <c r="AT335" i="2"/>
  <c r="AV368" i="2"/>
  <c r="AW368" i="2" s="1"/>
  <c r="AT368" i="2"/>
  <c r="AT252" i="2"/>
  <c r="AV252" i="2"/>
  <c r="AW252" i="2" s="1"/>
  <c r="AV359" i="2"/>
  <c r="AW359" i="2" s="1"/>
  <c r="AT359" i="2"/>
  <c r="AV116" i="2"/>
  <c r="AW116" i="2" s="1"/>
  <c r="AT116" i="2"/>
  <c r="AV149" i="2"/>
  <c r="AW149" i="2" s="1"/>
  <c r="AT149" i="2"/>
  <c r="AV110" i="2"/>
  <c r="AW110" i="2" s="1"/>
  <c r="AT110" i="2"/>
  <c r="AV51" i="2"/>
  <c r="AW51" i="2" s="1"/>
  <c r="AT51" i="2"/>
  <c r="AV96" i="2"/>
  <c r="AW96" i="2" s="1"/>
  <c r="AT96" i="2"/>
  <c r="AT37" i="2"/>
  <c r="AV37" i="2"/>
  <c r="AW37" i="2" s="1"/>
  <c r="AV285" i="2"/>
  <c r="AW285" i="2" s="1"/>
  <c r="AT285" i="2"/>
  <c r="AV34" i="2"/>
  <c r="AW34" i="2" s="1"/>
  <c r="AT34" i="2"/>
  <c r="AV167" i="2"/>
  <c r="AW167" i="2" s="1"/>
  <c r="AT167" i="2"/>
  <c r="BH319" i="2"/>
  <c r="BL319" i="2"/>
  <c r="BO319" i="2" s="1"/>
  <c r="BH292" i="2"/>
  <c r="BL292" i="2"/>
  <c r="BO292" i="2" s="1"/>
  <c r="BH200" i="2"/>
  <c r="BL200" i="2"/>
  <c r="BO200" i="2" s="1"/>
  <c r="BH140" i="2"/>
  <c r="BL140" i="2"/>
  <c r="BO140" i="2" s="1"/>
  <c r="BL197" i="2"/>
  <c r="BO197" i="2" s="1"/>
  <c r="BH197" i="2"/>
  <c r="BL121" i="2"/>
  <c r="BO121" i="2" s="1"/>
  <c r="BH121" i="2"/>
  <c r="BH44" i="2"/>
  <c r="BL44" i="2"/>
  <c r="BO44" i="2" s="1"/>
  <c r="BH344" i="2"/>
  <c r="BL344" i="2"/>
  <c r="BO344" i="2" s="1"/>
  <c r="BH132" i="2"/>
  <c r="BL132" i="2"/>
  <c r="BO132" i="2" s="1"/>
  <c r="BH192" i="2"/>
  <c r="BL192" i="2"/>
  <c r="BO192" i="2" s="1"/>
  <c r="BM276" i="2"/>
  <c r="BN164" i="2"/>
  <c r="BH65" i="2"/>
  <c r="BL65" i="2"/>
  <c r="BO65" i="2" s="1"/>
  <c r="AV271" i="2"/>
  <c r="AW271" i="2" s="1"/>
  <c r="AT271" i="2"/>
  <c r="AV354" i="2"/>
  <c r="AW354" i="2" s="1"/>
  <c r="AT354" i="2"/>
  <c r="AV148" i="2"/>
  <c r="AW148" i="2" s="1"/>
  <c r="AT148" i="2"/>
  <c r="AV147" i="2"/>
  <c r="AW147" i="2" s="1"/>
  <c r="AT147" i="2"/>
  <c r="AV216" i="2"/>
  <c r="AW216" i="2" s="1"/>
  <c r="AT216" i="2"/>
  <c r="AV173" i="2"/>
  <c r="AW173" i="2" s="1"/>
  <c r="AT173" i="2"/>
  <c r="AT178" i="2"/>
  <c r="AV178" i="2"/>
  <c r="AW178" i="2" s="1"/>
  <c r="AV278" i="2"/>
  <c r="AW278" i="2" s="1"/>
  <c r="AT278" i="2"/>
  <c r="BH334" i="2"/>
  <c r="BL334" i="2"/>
  <c r="BO334" i="2" s="1"/>
  <c r="BL368" i="2"/>
  <c r="BO368" i="2" s="1"/>
  <c r="BH368" i="2"/>
  <c r="BH370" i="2"/>
  <c r="BL370" i="2"/>
  <c r="BO370" i="2" s="1"/>
  <c r="BH325" i="2"/>
  <c r="BL325" i="2"/>
  <c r="BO325" i="2" s="1"/>
  <c r="BH185" i="2"/>
  <c r="BL185" i="2"/>
  <c r="BO185" i="2" s="1"/>
  <c r="BH165" i="2"/>
  <c r="BL165" i="2"/>
  <c r="BO165" i="2" s="1"/>
  <c r="BL120" i="2"/>
  <c r="BO120" i="2" s="1"/>
  <c r="BH120" i="2"/>
  <c r="BL28" i="2"/>
  <c r="BO28" i="2" s="1"/>
  <c r="BH28" i="2"/>
  <c r="BH341" i="2"/>
  <c r="BL341" i="2"/>
  <c r="BO341" i="2" s="1"/>
  <c r="BM211" i="2"/>
  <c r="BH80" i="2"/>
  <c r="BL80" i="2"/>
  <c r="BO80" i="2" s="1"/>
  <c r="BH67" i="2"/>
  <c r="BL67" i="2"/>
  <c r="BO67" i="2" s="1"/>
  <c r="BH90" i="2"/>
  <c r="BL90" i="2"/>
  <c r="BO90" i="2" s="1"/>
  <c r="AV374" i="2"/>
  <c r="AW374" i="2" s="1"/>
  <c r="AT374" i="2"/>
  <c r="AT49" i="2"/>
  <c r="AV49" i="2"/>
  <c r="AW49" i="2" s="1"/>
  <c r="AV206" i="2"/>
  <c r="AW206" i="2" s="1"/>
  <c r="AT206" i="2"/>
  <c r="AV253" i="2"/>
  <c r="AW253" i="2" s="1"/>
  <c r="AT253" i="2"/>
  <c r="AT330" i="2"/>
  <c r="AV330" i="2"/>
  <c r="AW330" i="2" s="1"/>
  <c r="AV60" i="2"/>
  <c r="AW60" i="2" s="1"/>
  <c r="AT60" i="2"/>
  <c r="AV199" i="2"/>
  <c r="AW199" i="2" s="1"/>
  <c r="AT199" i="2"/>
  <c r="AT243" i="2"/>
  <c r="AV243" i="2"/>
  <c r="AW243" i="2" s="1"/>
  <c r="AV200" i="2"/>
  <c r="AW200" i="2" s="1"/>
  <c r="AT200" i="2"/>
  <c r="AV195" i="2"/>
  <c r="AW195" i="2" s="1"/>
  <c r="AT195" i="2"/>
  <c r="AT130" i="2"/>
  <c r="AV130" i="2"/>
  <c r="AW130" i="2" s="1"/>
  <c r="AT322" i="2"/>
  <c r="AV322" i="2"/>
  <c r="AW322" i="2" s="1"/>
  <c r="AV74" i="2"/>
  <c r="AW74" i="2" s="1"/>
  <c r="AT74" i="2"/>
  <c r="AT150" i="2"/>
  <c r="AV150" i="2"/>
  <c r="AW150" i="2" s="1"/>
  <c r="AV356" i="2"/>
  <c r="AW356" i="2" s="1"/>
  <c r="AT356" i="2"/>
  <c r="AV41" i="2"/>
  <c r="AW41" i="2" s="1"/>
  <c r="AT41" i="2"/>
  <c r="AV187" i="2"/>
  <c r="AW187" i="2" s="1"/>
  <c r="AT187" i="2"/>
  <c r="AV104" i="2"/>
  <c r="AW104" i="2" s="1"/>
  <c r="AT104" i="2"/>
  <c r="AT184" i="2"/>
  <c r="AV184" i="2"/>
  <c r="AW184" i="2" s="1"/>
  <c r="AV72" i="2"/>
  <c r="AW72" i="2" s="1"/>
  <c r="AT72" i="2"/>
  <c r="AV24" i="2"/>
  <c r="AW24" i="2" s="1"/>
  <c r="AT24" i="2"/>
  <c r="AT102" i="2"/>
  <c r="AV102" i="2"/>
  <c r="AW102" i="2" s="1"/>
  <c r="AV297" i="2"/>
  <c r="AW297" i="2" s="1"/>
  <c r="AT297" i="2"/>
  <c r="AV174" i="2"/>
  <c r="AW174" i="2" s="1"/>
  <c r="AT174" i="2"/>
  <c r="AT179" i="2"/>
  <c r="AV179" i="2"/>
  <c r="AW179" i="2" s="1"/>
  <c r="AV23" i="2"/>
  <c r="AW23" i="2" s="1"/>
  <c r="AT23" i="2"/>
  <c r="AV299" i="2"/>
  <c r="AW299" i="2" s="1"/>
  <c r="AT299" i="2"/>
  <c r="AV214" i="2"/>
  <c r="AW214" i="2" s="1"/>
  <c r="AT214" i="2"/>
  <c r="AV279" i="2"/>
  <c r="AW279" i="2" s="1"/>
  <c r="AT279" i="2"/>
  <c r="AT165" i="2"/>
  <c r="AV165" i="2"/>
  <c r="AW165" i="2" s="1"/>
  <c r="AT144" i="2"/>
  <c r="AV144" i="2"/>
  <c r="AW144" i="2" s="1"/>
  <c r="AV340" i="2"/>
  <c r="AW340" i="2" s="1"/>
  <c r="AT340" i="2"/>
  <c r="BH108" i="2"/>
  <c r="BL108" i="2"/>
  <c r="BO108" i="2" s="1"/>
  <c r="BH74" i="2"/>
  <c r="BL74" i="2"/>
  <c r="BO74" i="2" s="1"/>
  <c r="BH277" i="2"/>
  <c r="BL277" i="2"/>
  <c r="BO277" i="2" s="1"/>
  <c r="BL83" i="2"/>
  <c r="BO83" i="2" s="1"/>
  <c r="BH83" i="2"/>
  <c r="BH295" i="2"/>
  <c r="BL295" i="2"/>
  <c r="BO295" i="2" s="1"/>
  <c r="BN32" i="2"/>
  <c r="BH156" i="2"/>
  <c r="BL156" i="2"/>
  <c r="BO156" i="2" s="1"/>
  <c r="BL293" i="2"/>
  <c r="BO293" i="2" s="1"/>
  <c r="BH293" i="2"/>
  <c r="BH26" i="2"/>
  <c r="BL26" i="2"/>
  <c r="BO26" i="2" s="1"/>
  <c r="BL237" i="2"/>
  <c r="BO237" i="2" s="1"/>
  <c r="BH237" i="2"/>
  <c r="BL176" i="2"/>
  <c r="BO176" i="2" s="1"/>
  <c r="BH176" i="2"/>
  <c r="BL66" i="2"/>
  <c r="BO66" i="2" s="1"/>
  <c r="BH66" i="2"/>
  <c r="BH187" i="2"/>
  <c r="BL187" i="2"/>
  <c r="BO187" i="2" s="1"/>
  <c r="BL48" i="2"/>
  <c r="BO48" i="2" s="1"/>
  <c r="BH48" i="2"/>
  <c r="BH168" i="2"/>
  <c r="BL168" i="2"/>
  <c r="BO168" i="2" s="1"/>
  <c r="BL258" i="2"/>
  <c r="BO258" i="2" s="1"/>
  <c r="BH258" i="2"/>
  <c r="BL52" i="2"/>
  <c r="BO52" i="2" s="1"/>
  <c r="BH52" i="2"/>
  <c r="BN138" i="2"/>
  <c r="BL146" i="2"/>
  <c r="BO146" i="2" s="1"/>
  <c r="BH146" i="2"/>
  <c r="BH363" i="2"/>
  <c r="BL363" i="2"/>
  <c r="BO363" i="2" s="1"/>
  <c r="BH59" i="2"/>
  <c r="BL59" i="2"/>
  <c r="BO59" i="2" s="1"/>
  <c r="AT86" i="2"/>
  <c r="AV86" i="2"/>
  <c r="AW86" i="2" s="1"/>
  <c r="AV258" i="2"/>
  <c r="AW258" i="2" s="1"/>
  <c r="AT258" i="2"/>
  <c r="AV82" i="2"/>
  <c r="AW82" i="2" s="1"/>
  <c r="AT82" i="2"/>
  <c r="AV133" i="2"/>
  <c r="AW133" i="2" s="1"/>
  <c r="AT133" i="2"/>
  <c r="AV241" i="2"/>
  <c r="AW241" i="2" s="1"/>
  <c r="AT241" i="2"/>
  <c r="AV372" i="2"/>
  <c r="AW372" i="2" s="1"/>
  <c r="AT372" i="2"/>
  <c r="AV120" i="2"/>
  <c r="AW120" i="2" s="1"/>
  <c r="AT120" i="2"/>
  <c r="AV230" i="2"/>
  <c r="AW230" i="2" s="1"/>
  <c r="AT230" i="2"/>
  <c r="AV225" i="2"/>
  <c r="AW225" i="2" s="1"/>
  <c r="AT225" i="2"/>
  <c r="AP395" i="2"/>
  <c r="AQ395" i="2" s="1"/>
  <c r="AS369" i="2"/>
  <c r="AQ369" i="2"/>
  <c r="AV101" i="2"/>
  <c r="AW101" i="2" s="1"/>
  <c r="AT101" i="2"/>
  <c r="AV301" i="2"/>
  <c r="AW301" i="2" s="1"/>
  <c r="AT301" i="2"/>
  <c r="AT95" i="2"/>
  <c r="AV95" i="2"/>
  <c r="AW95" i="2" s="1"/>
  <c r="AV288" i="2"/>
  <c r="AW288" i="2" s="1"/>
  <c r="AT288" i="2"/>
  <c r="AM382" i="2"/>
  <c r="AT348" i="2"/>
  <c r="AV348" i="2"/>
  <c r="AW348" i="2" s="1"/>
  <c r="AP392" i="2"/>
  <c r="AQ263" i="2"/>
  <c r="AS263" i="2"/>
  <c r="AV169" i="2"/>
  <c r="AW169" i="2" s="1"/>
  <c r="AT169" i="2"/>
  <c r="BH145" i="2"/>
  <c r="BL145" i="2"/>
  <c r="BO145" i="2" s="1"/>
  <c r="BH177" i="2"/>
  <c r="BL177" i="2"/>
  <c r="BO177" i="2" s="1"/>
  <c r="BH233" i="2"/>
  <c r="BL233" i="2"/>
  <c r="BO233" i="2" s="1"/>
  <c r="BH196" i="2"/>
  <c r="BL196" i="2"/>
  <c r="BO196" i="2" s="1"/>
  <c r="BL331" i="2"/>
  <c r="BO331" i="2" s="1"/>
  <c r="BH331" i="2"/>
  <c r="BL301" i="2"/>
  <c r="BO301" i="2" s="1"/>
  <c r="BH301" i="2"/>
  <c r="BH364" i="2"/>
  <c r="BL364" i="2"/>
  <c r="BO364" i="2" s="1"/>
  <c r="BM164" i="2"/>
  <c r="BL147" i="2"/>
  <c r="BO147" i="2" s="1"/>
  <c r="BH147" i="2"/>
  <c r="BL63" i="2"/>
  <c r="BO63" i="2" s="1"/>
  <c r="BH63" i="2"/>
  <c r="BH58" i="2"/>
  <c r="BL58" i="2"/>
  <c r="BO58" i="2" s="1"/>
  <c r="BH356" i="2"/>
  <c r="BL356" i="2"/>
  <c r="BO356" i="2" s="1"/>
  <c r="BH266" i="2"/>
  <c r="BL266" i="2"/>
  <c r="BO266" i="2" s="1"/>
  <c r="AV344" i="2"/>
  <c r="AW344" i="2" s="1"/>
  <c r="AT344" i="2"/>
  <c r="AV139" i="2"/>
  <c r="AW139" i="2" s="1"/>
  <c r="AT139" i="2"/>
  <c r="BH189" i="2"/>
  <c r="BL189" i="2"/>
  <c r="BO189" i="2" s="1"/>
  <c r="BH32" i="2"/>
  <c r="BL32" i="2"/>
  <c r="BH360" i="2"/>
  <c r="BL360" i="2"/>
  <c r="BO360" i="2" s="1"/>
  <c r="BL39" i="2"/>
  <c r="BO39" i="2" s="1"/>
  <c r="BH39" i="2"/>
  <c r="BH350" i="2"/>
  <c r="BL350" i="2"/>
  <c r="BO350" i="2" s="1"/>
  <c r="BH119" i="2"/>
  <c r="BL119" i="2"/>
  <c r="BO119" i="2" s="1"/>
  <c r="BH30" i="2"/>
  <c r="BL30" i="2"/>
  <c r="BO30" i="2" s="1"/>
  <c r="BH333" i="2"/>
  <c r="BL333" i="2"/>
  <c r="BO333" i="2" s="1"/>
  <c r="BH282" i="2"/>
  <c r="BL282" i="2"/>
  <c r="BO282" i="2" s="1"/>
  <c r="AV85" i="2"/>
  <c r="AW85" i="2" s="1"/>
  <c r="AT85" i="2"/>
  <c r="AV366" i="2"/>
  <c r="AW366" i="2" s="1"/>
  <c r="AT366" i="2"/>
  <c r="AV373" i="2"/>
  <c r="AW373" i="2" s="1"/>
  <c r="AT373" i="2"/>
  <c r="AV30" i="2"/>
  <c r="AW30" i="2" s="1"/>
  <c r="AT30" i="2"/>
  <c r="AT157" i="2"/>
  <c r="AV157" i="2"/>
  <c r="AW157" i="2" s="1"/>
  <c r="AV159" i="2"/>
  <c r="AW159" i="2" s="1"/>
  <c r="AT159" i="2"/>
  <c r="AT326" i="2"/>
  <c r="AV326" i="2"/>
  <c r="AW326" i="2" s="1"/>
  <c r="AT363" i="2"/>
  <c r="AV363" i="2"/>
  <c r="AW363" i="2" s="1"/>
  <c r="AV273" i="2"/>
  <c r="AW273" i="2" s="1"/>
  <c r="AT273" i="2"/>
  <c r="AV196" i="2"/>
  <c r="AW196" i="2" s="1"/>
  <c r="AT196" i="2"/>
  <c r="AV235" i="2"/>
  <c r="AW235" i="2" s="1"/>
  <c r="AT235" i="2"/>
  <c r="AT361" i="2"/>
  <c r="AV361" i="2"/>
  <c r="AW361" i="2" s="1"/>
  <c r="AV190" i="2"/>
  <c r="AW190" i="2" s="1"/>
  <c r="AT190" i="2"/>
  <c r="AT76" i="2"/>
  <c r="AV76" i="2"/>
  <c r="AW76" i="2" s="1"/>
  <c r="AV320" i="2"/>
  <c r="AW320" i="2" s="1"/>
  <c r="AT320" i="2"/>
  <c r="AV318" i="2"/>
  <c r="AW318" i="2" s="1"/>
  <c r="AT318" i="2"/>
  <c r="AV106" i="2"/>
  <c r="AW106" i="2" s="1"/>
  <c r="AT106" i="2"/>
  <c r="AT109" i="2"/>
  <c r="AV109" i="2"/>
  <c r="AW109" i="2" s="1"/>
  <c r="AV54" i="2"/>
  <c r="AW54" i="2" s="1"/>
  <c r="AT54" i="2"/>
  <c r="AV269" i="2"/>
  <c r="AW269" i="2" s="1"/>
  <c r="AT269" i="2"/>
  <c r="AT221" i="2"/>
  <c r="AV221" i="2"/>
  <c r="AW221" i="2" s="1"/>
  <c r="AV300" i="2"/>
  <c r="AW300" i="2" s="1"/>
  <c r="AT300" i="2"/>
  <c r="AV290" i="2"/>
  <c r="AW290" i="2" s="1"/>
  <c r="AT290" i="2"/>
  <c r="AT67" i="2"/>
  <c r="AV67" i="2"/>
  <c r="AW67" i="2" s="1"/>
  <c r="AV220" i="2"/>
  <c r="AW220" i="2" s="1"/>
  <c r="AT220" i="2"/>
  <c r="AV97" i="2"/>
  <c r="AW97" i="2" s="1"/>
  <c r="AT97" i="2"/>
  <c r="AV349" i="2"/>
  <c r="AW349" i="2" s="1"/>
  <c r="AT349" i="2"/>
  <c r="AT92" i="2"/>
  <c r="AV92" i="2"/>
  <c r="AW92" i="2" s="1"/>
  <c r="AV90" i="2"/>
  <c r="AW90" i="2" s="1"/>
  <c r="AT90" i="2"/>
  <c r="AT89" i="2"/>
  <c r="AV89" i="2"/>
  <c r="AW89" i="2" s="1"/>
  <c r="AV21" i="2"/>
  <c r="AW21" i="2" s="1"/>
  <c r="AT21" i="2"/>
  <c r="BH72" i="2"/>
  <c r="BL72" i="2"/>
  <c r="BO72" i="2" s="1"/>
  <c r="BL285" i="2"/>
  <c r="BO285" i="2" s="1"/>
  <c r="BH285" i="2"/>
  <c r="BH367" i="2"/>
  <c r="BL367" i="2"/>
  <c r="BO367" i="2" s="1"/>
  <c r="BH89" i="2"/>
  <c r="BL89" i="2"/>
  <c r="BO89" i="2" s="1"/>
  <c r="BH204" i="2"/>
  <c r="BL204" i="2"/>
  <c r="BO204" i="2" s="1"/>
  <c r="BL365" i="2"/>
  <c r="BO365" i="2" s="1"/>
  <c r="BH365" i="2"/>
  <c r="BL332" i="2"/>
  <c r="BO332" i="2" s="1"/>
  <c r="BH332" i="2"/>
  <c r="BH297" i="2"/>
  <c r="BL297" i="2"/>
  <c r="BO297" i="2" s="1"/>
  <c r="BH264" i="2"/>
  <c r="BL264" i="2"/>
  <c r="BO264" i="2" s="1"/>
  <c r="BL173" i="2"/>
  <c r="BO173" i="2" s="1"/>
  <c r="BH173" i="2"/>
  <c r="BH194" i="2"/>
  <c r="BL194" i="2"/>
  <c r="BO194" i="2" s="1"/>
  <c r="BL172" i="2"/>
  <c r="BO172" i="2" s="1"/>
  <c r="BH172" i="2"/>
  <c r="BL34" i="2"/>
  <c r="BO34" i="2" s="1"/>
  <c r="BH34" i="2"/>
  <c r="BH109" i="2"/>
  <c r="BL109" i="2"/>
  <c r="BO109" i="2" s="1"/>
  <c r="BH300" i="2"/>
  <c r="BL300" i="2"/>
  <c r="BO300" i="2" s="1"/>
  <c r="BH53" i="2"/>
  <c r="BL53" i="2"/>
  <c r="BO53" i="2" s="1"/>
  <c r="BL95" i="2"/>
  <c r="BO95" i="2" s="1"/>
  <c r="BH95" i="2"/>
  <c r="BH57" i="2"/>
  <c r="BL57" i="2"/>
  <c r="BO57" i="2" s="1"/>
  <c r="BL105" i="2"/>
  <c r="BO105" i="2" s="1"/>
  <c r="BH105" i="2"/>
  <c r="BH152" i="2"/>
  <c r="BL152" i="2"/>
  <c r="BO152" i="2" s="1"/>
  <c r="BL287" i="2"/>
  <c r="BO287" i="2" s="1"/>
  <c r="BH287" i="2"/>
  <c r="AV163" i="2"/>
  <c r="AW163" i="2" s="1"/>
  <c r="AT163" i="2"/>
  <c r="AV262" i="2"/>
  <c r="AW262" i="2" s="1"/>
  <c r="AT262" i="2"/>
  <c r="AV137" i="2"/>
  <c r="AW137" i="2" s="1"/>
  <c r="AT137" i="2"/>
  <c r="AT134" i="2"/>
  <c r="AV134" i="2"/>
  <c r="AW134" i="2" s="1"/>
  <c r="AV204" i="2"/>
  <c r="AW204" i="2" s="1"/>
  <c r="AT204" i="2"/>
  <c r="AV251" i="2"/>
  <c r="AW251" i="2" s="1"/>
  <c r="AT251" i="2"/>
  <c r="AT202" i="2"/>
  <c r="AV202" i="2"/>
  <c r="AW202" i="2" s="1"/>
  <c r="AV364" i="2"/>
  <c r="AW364" i="2" s="1"/>
  <c r="AT364" i="2"/>
  <c r="AT327" i="2"/>
  <c r="AV327" i="2"/>
  <c r="AW327" i="2" s="1"/>
  <c r="AV29" i="2"/>
  <c r="AW29" i="2" s="1"/>
  <c r="AT29" i="2"/>
  <c r="AV129" i="2"/>
  <c r="AW129" i="2" s="1"/>
  <c r="AT129" i="2"/>
  <c r="AT274" i="2"/>
  <c r="AV274" i="2"/>
  <c r="AW274" i="2" s="1"/>
  <c r="AV126" i="2"/>
  <c r="AW126" i="2" s="1"/>
  <c r="AT126" i="2"/>
  <c r="AV44" i="2"/>
  <c r="AW44" i="2" s="1"/>
  <c r="AT44" i="2"/>
  <c r="AV197" i="2"/>
  <c r="AW197" i="2" s="1"/>
  <c r="AT197" i="2"/>
  <c r="AT151" i="2"/>
  <c r="AV151" i="2"/>
  <c r="AW151" i="2" s="1"/>
  <c r="AV122" i="2"/>
  <c r="AW122" i="2" s="1"/>
  <c r="AT122" i="2"/>
  <c r="AV75" i="2"/>
  <c r="AW75" i="2" s="1"/>
  <c r="AT75" i="2"/>
  <c r="AT58" i="2"/>
  <c r="AV58" i="2"/>
  <c r="AW58" i="2" s="1"/>
  <c r="AV117" i="2"/>
  <c r="AW117" i="2" s="1"/>
  <c r="AT117" i="2"/>
  <c r="AV314" i="2"/>
  <c r="AW314" i="2" s="1"/>
  <c r="AT314" i="2"/>
  <c r="AV188" i="2"/>
  <c r="AW188" i="2" s="1"/>
  <c r="AT188" i="2"/>
  <c r="AV71" i="2"/>
  <c r="AW71" i="2" s="1"/>
  <c r="AT71" i="2"/>
  <c r="AT40" i="2"/>
  <c r="AV40" i="2"/>
  <c r="AW40" i="2" s="1"/>
  <c r="AV311" i="2"/>
  <c r="AW311" i="2" s="1"/>
  <c r="AT311" i="2"/>
  <c r="AV53" i="2"/>
  <c r="AW53" i="2" s="1"/>
  <c r="AT53" i="2"/>
  <c r="AT352" i="2"/>
  <c r="AV352" i="2"/>
  <c r="AW352" i="2" s="1"/>
  <c r="AV217" i="2"/>
  <c r="AW217" i="2" s="1"/>
  <c r="AT217" i="2"/>
  <c r="AV175" i="2"/>
  <c r="AW175" i="2" s="1"/>
  <c r="AT175" i="2"/>
  <c r="AT370" i="2"/>
  <c r="AV370" i="2"/>
  <c r="AW370" i="2" s="1"/>
  <c r="AV266" i="2"/>
  <c r="AW266" i="2" s="1"/>
  <c r="AT266" i="2"/>
  <c r="AV93" i="2"/>
  <c r="AW93" i="2" s="1"/>
  <c r="AT93" i="2"/>
  <c r="AT345" i="2"/>
  <c r="AV345" i="2"/>
  <c r="AW345" i="2" s="1"/>
  <c r="AV168" i="2"/>
  <c r="AW168" i="2" s="1"/>
  <c r="AT168" i="2"/>
  <c r="AT140" i="2"/>
  <c r="AV140" i="2"/>
  <c r="AW140" i="2" s="1"/>
  <c r="AV284" i="2"/>
  <c r="AW284" i="2" s="1"/>
  <c r="AT284" i="2"/>
  <c r="AV166" i="2"/>
  <c r="AW166" i="2" s="1"/>
  <c r="AT166" i="2"/>
  <c r="BH242" i="2"/>
  <c r="BL242" i="2"/>
  <c r="BO242" i="2" s="1"/>
  <c r="BH144" i="2"/>
  <c r="BL144" i="2"/>
  <c r="BO144" i="2" s="1"/>
  <c r="BH254" i="2"/>
  <c r="BL254" i="2"/>
  <c r="BO254" i="2" s="1"/>
  <c r="BH22" i="2"/>
  <c r="BL22" i="2"/>
  <c r="BO22" i="2" s="1"/>
  <c r="BL210" i="2"/>
  <c r="BO210" i="2" s="1"/>
  <c r="BH210" i="2"/>
  <c r="BH85" i="2"/>
  <c r="BL85" i="2"/>
  <c r="BO85" i="2" s="1"/>
  <c r="BL191" i="2"/>
  <c r="BO191" i="2" s="1"/>
  <c r="BH191" i="2"/>
  <c r="BL169" i="2"/>
  <c r="BO169" i="2" s="1"/>
  <c r="BH169" i="2"/>
  <c r="BH201" i="2"/>
  <c r="BL201" i="2"/>
  <c r="BO201" i="2" s="1"/>
  <c r="BH129" i="2"/>
  <c r="BL129" i="2"/>
  <c r="BO129" i="2" s="1"/>
  <c r="BL180" i="2"/>
  <c r="BO180" i="2" s="1"/>
  <c r="BH180" i="2"/>
  <c r="BL134" i="2"/>
  <c r="BO134" i="2" s="1"/>
  <c r="BH134" i="2"/>
  <c r="BH355" i="2"/>
  <c r="BL355" i="2"/>
  <c r="BO355" i="2" s="1"/>
  <c r="BL43" i="2"/>
  <c r="BO43" i="2" s="1"/>
  <c r="BH43" i="2"/>
  <c r="BG384" i="2"/>
  <c r="BH107" i="2"/>
  <c r="BL107" i="2"/>
  <c r="BO107" i="2" s="1"/>
  <c r="BH166" i="2"/>
  <c r="BL166" i="2"/>
  <c r="BO166" i="2" s="1"/>
  <c r="BL137" i="2"/>
  <c r="BO137" i="2" s="1"/>
  <c r="BH137" i="2"/>
  <c r="AV337" i="2"/>
  <c r="AW337" i="2" s="1"/>
  <c r="AT337" i="2"/>
  <c r="AV331" i="2"/>
  <c r="AW331" i="2" s="1"/>
  <c r="AT331" i="2"/>
  <c r="AV244" i="2"/>
  <c r="AW244" i="2" s="1"/>
  <c r="AT244" i="2"/>
  <c r="AV324" i="2"/>
  <c r="AW324" i="2" s="1"/>
  <c r="AT324" i="2"/>
  <c r="AV123" i="2"/>
  <c r="AW123" i="2" s="1"/>
  <c r="AT123" i="2"/>
  <c r="AV191" i="2"/>
  <c r="AW191" i="2" s="1"/>
  <c r="AT191" i="2"/>
  <c r="AV39" i="2"/>
  <c r="AW39" i="2" s="1"/>
  <c r="AT39" i="2"/>
  <c r="AV298" i="2"/>
  <c r="AW298" i="2" s="1"/>
  <c r="AT298" i="2"/>
  <c r="AT289" i="2"/>
  <c r="AV289" i="2"/>
  <c r="AW289" i="2" s="1"/>
  <c r="AT293" i="2"/>
  <c r="AV293" i="2"/>
  <c r="AW293" i="2" s="1"/>
  <c r="AP388" i="2"/>
  <c r="AQ388" i="2" s="1"/>
  <c r="AQ87" i="2"/>
  <c r="AS87" i="2"/>
  <c r="AV281" i="2"/>
  <c r="AW281" i="2" s="1"/>
  <c r="AT281" i="2"/>
  <c r="BH198" i="2"/>
  <c r="BL198" i="2"/>
  <c r="BO198" i="2" s="1"/>
  <c r="BM20" i="2"/>
  <c r="BH313" i="2"/>
  <c r="BL313" i="2"/>
  <c r="BO313" i="2" s="1"/>
  <c r="BH299" i="2"/>
  <c r="BL299" i="2"/>
  <c r="BO299" i="2" s="1"/>
  <c r="BL130" i="2"/>
  <c r="BO130" i="2" s="1"/>
  <c r="BH130" i="2"/>
  <c r="BL348" i="2"/>
  <c r="BO348" i="2" s="1"/>
  <c r="BH348" i="2"/>
  <c r="BH346" i="2"/>
  <c r="BL346" i="2"/>
  <c r="BO346" i="2" s="1"/>
  <c r="BL188" i="2"/>
  <c r="BO188" i="2" s="1"/>
  <c r="BH188" i="2"/>
  <c r="BH81" i="2"/>
  <c r="BL81" i="2"/>
  <c r="BO81" i="2" s="1"/>
  <c r="BH199" i="2"/>
  <c r="BL199" i="2"/>
  <c r="BO199" i="2" s="1"/>
  <c r="BL230" i="2"/>
  <c r="BO230" i="2" s="1"/>
  <c r="BH230" i="2"/>
  <c r="BH345" i="2"/>
  <c r="BL345" i="2"/>
  <c r="BO345" i="2" s="1"/>
  <c r="BH93" i="2"/>
  <c r="BL93" i="2"/>
  <c r="BO93" i="2" s="1"/>
  <c r="BH73" i="2"/>
  <c r="BL73" i="2"/>
  <c r="BO73" i="2" s="1"/>
  <c r="BH310" i="2"/>
  <c r="BL310" i="2"/>
  <c r="BO310" i="2" s="1"/>
  <c r="BH161" i="2"/>
  <c r="BL161" i="2"/>
  <c r="BO161" i="2" s="1"/>
  <c r="BH229" i="2"/>
  <c r="BL229" i="2"/>
  <c r="BO229" i="2" s="1"/>
  <c r="BH42" i="2"/>
  <c r="BL42" i="2"/>
  <c r="BO42" i="2" s="1"/>
  <c r="BL324" i="2"/>
  <c r="BO324" i="2" s="1"/>
  <c r="BH324" i="2"/>
  <c r="AV209" i="2"/>
  <c r="AW209" i="2" s="1"/>
  <c r="AT209" i="2"/>
  <c r="AV257" i="2"/>
  <c r="AW257" i="2" s="1"/>
  <c r="AT257" i="2"/>
  <c r="AT61" i="2"/>
  <c r="AV61" i="2"/>
  <c r="AW61" i="2" s="1"/>
  <c r="AV332" i="2"/>
  <c r="AW332" i="2" s="1"/>
  <c r="AT332" i="2"/>
  <c r="AV247" i="2"/>
  <c r="AW247" i="2" s="1"/>
  <c r="AT247" i="2"/>
  <c r="AV59" i="2"/>
  <c r="AW59" i="2" s="1"/>
  <c r="AT59" i="2"/>
  <c r="AV47" i="2"/>
  <c r="AW47" i="2" s="1"/>
  <c r="AT47" i="2"/>
  <c r="AV155" i="2"/>
  <c r="AW155" i="2" s="1"/>
  <c r="AT155" i="2"/>
  <c r="O155" i="2"/>
  <c r="AV152" i="2"/>
  <c r="AW152" i="2" s="1"/>
  <c r="AT152" i="2"/>
  <c r="AT371" i="2"/>
  <c r="AV371" i="2"/>
  <c r="AW371" i="2" s="1"/>
  <c r="AV121" i="2"/>
  <c r="AW121" i="2" s="1"/>
  <c r="AT121" i="2"/>
  <c r="AV56" i="2"/>
  <c r="AW56" i="2" s="1"/>
  <c r="AT56" i="2"/>
  <c r="AT115" i="2"/>
  <c r="AV115" i="2"/>
  <c r="AW115" i="2" s="1"/>
  <c r="AV232" i="2"/>
  <c r="AW232" i="2" s="1"/>
  <c r="AT232" i="2"/>
  <c r="AV186" i="2"/>
  <c r="AW186" i="2" s="1"/>
  <c r="AT186" i="2"/>
  <c r="AV38" i="2"/>
  <c r="AW38" i="2" s="1"/>
  <c r="AT38" i="2"/>
  <c r="AT224" i="2"/>
  <c r="AV224" i="2"/>
  <c r="AW224" i="2" s="1"/>
  <c r="AV185" i="2"/>
  <c r="AW185" i="2" s="1"/>
  <c r="AT185" i="2"/>
  <c r="AV304" i="2"/>
  <c r="AW304" i="2" s="1"/>
  <c r="AT304" i="2"/>
  <c r="AV100" i="2"/>
  <c r="AW100" i="2" s="1"/>
  <c r="AT100" i="2"/>
  <c r="AT69" i="2"/>
  <c r="AV69" i="2"/>
  <c r="AW69" i="2" s="1"/>
  <c r="AT65" i="2"/>
  <c r="AV65" i="2"/>
  <c r="AW65" i="2" s="1"/>
  <c r="AV265" i="2"/>
  <c r="AW265" i="2" s="1"/>
  <c r="AT265" i="2"/>
  <c r="AV213" i="2"/>
  <c r="AW213" i="2" s="1"/>
  <c r="AT213" i="2"/>
  <c r="AV277" i="2"/>
  <c r="AW277" i="2" s="1"/>
  <c r="AT277" i="2"/>
  <c r="AT280" i="2"/>
  <c r="AV280" i="2"/>
  <c r="AW280" i="2" s="1"/>
  <c r="AV341" i="2"/>
  <c r="AW341" i="2" s="1"/>
  <c r="AT341" i="2"/>
  <c r="BH217" i="2"/>
  <c r="BL217" i="2"/>
  <c r="BO217" i="2" s="1"/>
  <c r="BH104" i="2"/>
  <c r="BL104" i="2"/>
  <c r="BO104" i="2" s="1"/>
  <c r="BH126" i="2"/>
  <c r="BL126" i="2"/>
  <c r="BO126" i="2" s="1"/>
  <c r="BL116" i="2"/>
  <c r="BO116" i="2" s="1"/>
  <c r="BH116" i="2"/>
  <c r="O23" i="2" l="1"/>
  <c r="O69" i="2"/>
  <c r="BH20" i="2"/>
  <c r="BL61" i="2"/>
  <c r="BO61" i="2" s="1"/>
  <c r="O20" i="2"/>
  <c r="O280" i="2"/>
  <c r="O317" i="2"/>
  <c r="O335" i="2"/>
  <c r="O56" i="2"/>
  <c r="P56" i="2" s="1"/>
  <c r="O159" i="2"/>
  <c r="O90" i="2"/>
  <c r="R90" i="2" s="1"/>
  <c r="S90" i="2" s="1"/>
  <c r="O225" i="2"/>
  <c r="O124" i="2"/>
  <c r="O371" i="2"/>
  <c r="P371" i="2" s="1"/>
  <c r="O82" i="2"/>
  <c r="O271" i="2"/>
  <c r="O222" i="2"/>
  <c r="P222" i="2" s="1"/>
  <c r="O167" i="2"/>
  <c r="BE395" i="2"/>
  <c r="BH395" i="2" s="1"/>
  <c r="O221" i="2"/>
  <c r="P221" i="2" s="1"/>
  <c r="BL35" i="2"/>
  <c r="BO35" i="2" s="1"/>
  <c r="O92" i="2"/>
  <c r="P92" i="2" s="1"/>
  <c r="BG387" i="2"/>
  <c r="BK384" i="2"/>
  <c r="O101" i="2"/>
  <c r="R101" i="2" s="1"/>
  <c r="S101" i="2" s="1"/>
  <c r="O354" i="2"/>
  <c r="O305" i="2"/>
  <c r="R305" i="2" s="1"/>
  <c r="S305" i="2" s="1"/>
  <c r="O190" i="2"/>
  <c r="R190" i="2" s="1"/>
  <c r="S190" i="2" s="1"/>
  <c r="O185" i="2"/>
  <c r="R185" i="2" s="1"/>
  <c r="S185" i="2" s="1"/>
  <c r="O370" i="2"/>
  <c r="R370" i="2" s="1"/>
  <c r="S370" i="2" s="1"/>
  <c r="O341" i="2"/>
  <c r="R341" i="2" s="1"/>
  <c r="S341" i="2" s="1"/>
  <c r="O265" i="2"/>
  <c r="O65" i="2"/>
  <c r="P65" i="2" s="1"/>
  <c r="O120" i="2"/>
  <c r="O152" i="2"/>
  <c r="R152" i="2" s="1"/>
  <c r="S152" i="2" s="1"/>
  <c r="O364" i="2"/>
  <c r="R364" i="2" s="1"/>
  <c r="S364" i="2" s="1"/>
  <c r="O344" i="2"/>
  <c r="R344" i="2" s="1"/>
  <c r="S344" i="2" s="1"/>
  <c r="O178" i="2"/>
  <c r="P178" i="2" s="1"/>
  <c r="O154" i="2"/>
  <c r="P154" i="2" s="1"/>
  <c r="O302" i="2"/>
  <c r="O223" i="2"/>
  <c r="P223" i="2" s="1"/>
  <c r="BE384" i="2"/>
  <c r="O38" i="2"/>
  <c r="R38" i="2" s="1"/>
  <c r="S38" i="2" s="1"/>
  <c r="O281" i="2"/>
  <c r="R281" i="2" s="1"/>
  <c r="S281" i="2" s="1"/>
  <c r="O75" i="2"/>
  <c r="R75" i="2" s="1"/>
  <c r="S75" i="2" s="1"/>
  <c r="O151" i="2"/>
  <c r="R151" i="2" s="1"/>
  <c r="S151" i="2" s="1"/>
  <c r="O44" i="2"/>
  <c r="P44" i="2" s="1"/>
  <c r="O288" i="2"/>
  <c r="O193" i="2"/>
  <c r="P193" i="2" s="1"/>
  <c r="O71" i="2"/>
  <c r="R71" i="2" s="1"/>
  <c r="S71" i="2" s="1"/>
  <c r="O55" i="2"/>
  <c r="R55" i="2" s="1"/>
  <c r="S55" i="2" s="1"/>
  <c r="BE381" i="2"/>
  <c r="BH381" i="2" s="1"/>
  <c r="BE387" i="2"/>
  <c r="BE375" i="2"/>
  <c r="BH375" i="2" s="1"/>
  <c r="O293" i="2"/>
  <c r="O289" i="2"/>
  <c r="P289" i="2" s="1"/>
  <c r="O244" i="2"/>
  <c r="P244" i="2" s="1"/>
  <c r="O311" i="2"/>
  <c r="R311" i="2" s="1"/>
  <c r="S311" i="2" s="1"/>
  <c r="O40" i="2"/>
  <c r="R40" i="2" s="1"/>
  <c r="S40" i="2" s="1"/>
  <c r="O290" i="2"/>
  <c r="R290" i="2" s="1"/>
  <c r="S290" i="2" s="1"/>
  <c r="O318" i="2"/>
  <c r="O179" i="2"/>
  <c r="P179" i="2" s="1"/>
  <c r="O49" i="2"/>
  <c r="O329" i="2"/>
  <c r="R329" i="2" s="1"/>
  <c r="S329" i="2" s="1"/>
  <c r="O61" i="2"/>
  <c r="P61" i="2" s="1"/>
  <c r="O298" i="2"/>
  <c r="R298" i="2" s="1"/>
  <c r="S298" i="2" s="1"/>
  <c r="O202" i="2"/>
  <c r="P202" i="2" s="1"/>
  <c r="BJ385" i="2"/>
  <c r="BM385" i="2" s="1"/>
  <c r="O135" i="2"/>
  <c r="BJ390" i="2"/>
  <c r="BM390" i="2" s="1"/>
  <c r="BK380" i="2"/>
  <c r="BN380" i="2" s="1"/>
  <c r="O279" i="2"/>
  <c r="R279" i="2" s="1"/>
  <c r="S279" i="2" s="1"/>
  <c r="O322" i="2"/>
  <c r="R322" i="2" s="1"/>
  <c r="S322" i="2" s="1"/>
  <c r="BK387" i="2"/>
  <c r="O170" i="2"/>
  <c r="BJ386" i="2"/>
  <c r="BM386" i="2" s="1"/>
  <c r="O309" i="2"/>
  <c r="O277" i="2"/>
  <c r="P277" i="2" s="1"/>
  <c r="O117" i="2"/>
  <c r="R117" i="2" s="1"/>
  <c r="S117" i="2" s="1"/>
  <c r="O320" i="2"/>
  <c r="BF389" i="2"/>
  <c r="O121" i="2"/>
  <c r="O123" i="2"/>
  <c r="R123" i="2" s="1"/>
  <c r="S123" i="2" s="1"/>
  <c r="O29" i="2"/>
  <c r="R29" i="2" s="1"/>
  <c r="S29" i="2" s="1"/>
  <c r="O204" i="2"/>
  <c r="P204" i="2" s="1"/>
  <c r="O258" i="2"/>
  <c r="P258" i="2" s="1"/>
  <c r="BK385" i="2"/>
  <c r="BN385" i="2" s="1"/>
  <c r="BJ379" i="2"/>
  <c r="BM379" i="2" s="1"/>
  <c r="O143" i="2"/>
  <c r="R143" i="2" s="1"/>
  <c r="S143" i="2" s="1"/>
  <c r="BE390" i="2"/>
  <c r="BH390" i="2" s="1"/>
  <c r="BE391" i="2"/>
  <c r="BH391" i="2" s="1"/>
  <c r="BE393" i="2"/>
  <c r="BH393" i="2" s="1"/>
  <c r="BE377" i="2"/>
  <c r="BE394" i="2"/>
  <c r="BH394" i="2" s="1"/>
  <c r="BE389" i="2"/>
  <c r="BD382" i="2"/>
  <c r="O39" i="2"/>
  <c r="P39" i="2" s="1"/>
  <c r="O220" i="2"/>
  <c r="R220" i="2" s="1"/>
  <c r="S220" i="2" s="1"/>
  <c r="BE385" i="2"/>
  <c r="BH385" i="2" s="1"/>
  <c r="BC382" i="2"/>
  <c r="BF382" i="2" s="1"/>
  <c r="BF10" i="2" s="1"/>
  <c r="O274" i="2"/>
  <c r="P274" i="2" s="1"/>
  <c r="O97" i="2"/>
  <c r="R97" i="2" s="1"/>
  <c r="S97" i="2" s="1"/>
  <c r="O361" i="2"/>
  <c r="R361" i="2" s="1"/>
  <c r="S361" i="2" s="1"/>
  <c r="O273" i="2"/>
  <c r="R273" i="2" s="1"/>
  <c r="S273" i="2" s="1"/>
  <c r="O30" i="2"/>
  <c r="BJ393" i="2"/>
  <c r="BM393" i="2" s="1"/>
  <c r="O37" i="2"/>
  <c r="O218" i="2"/>
  <c r="R218" i="2" s="1"/>
  <c r="S218" i="2" s="1"/>
  <c r="O251" i="2"/>
  <c r="P251" i="2" s="1"/>
  <c r="O200" i="2"/>
  <c r="P200" i="2" s="1"/>
  <c r="O307" i="2"/>
  <c r="R307" i="2" s="1"/>
  <c r="S307" i="2" s="1"/>
  <c r="O111" i="2"/>
  <c r="P111" i="2" s="1"/>
  <c r="BJ387" i="2"/>
  <c r="BK395" i="2"/>
  <c r="BN395" i="2" s="1"/>
  <c r="BK386" i="2"/>
  <c r="BN386" i="2" s="1"/>
  <c r="BK388" i="2"/>
  <c r="BN388" i="2" s="1"/>
  <c r="O366" i="2"/>
  <c r="R366" i="2" s="1"/>
  <c r="S366" i="2" s="1"/>
  <c r="BE379" i="2"/>
  <c r="BH379" i="2" s="1"/>
  <c r="O139" i="2"/>
  <c r="P139" i="2" s="1"/>
  <c r="BJ394" i="2"/>
  <c r="BM394" i="2" s="1"/>
  <c r="BK375" i="2"/>
  <c r="BN375" i="2" s="1"/>
  <c r="BJ380" i="2"/>
  <c r="BM380" i="2" s="1"/>
  <c r="BK393" i="2"/>
  <c r="BN393" i="2" s="1"/>
  <c r="O270" i="2"/>
  <c r="R270" i="2" s="1"/>
  <c r="S270" i="2" s="1"/>
  <c r="BJ377" i="2"/>
  <c r="BJ381" i="2"/>
  <c r="BM381" i="2" s="1"/>
  <c r="BJ384" i="2"/>
  <c r="BE380" i="2"/>
  <c r="BH380" i="2" s="1"/>
  <c r="BK389" i="2"/>
  <c r="BG377" i="2"/>
  <c r="BK378" i="2"/>
  <c r="BN378" i="2" s="1"/>
  <c r="BK381" i="2"/>
  <c r="BN381" i="2" s="1"/>
  <c r="BK390" i="2"/>
  <c r="BN390" i="2" s="1"/>
  <c r="O142" i="2"/>
  <c r="R142" i="2" s="1"/>
  <c r="S142" i="2" s="1"/>
  <c r="BK394" i="2"/>
  <c r="BN394" i="2" s="1"/>
  <c r="BK392" i="2"/>
  <c r="BN392" i="2" s="1"/>
  <c r="BJ388" i="2"/>
  <c r="BM388" i="2" s="1"/>
  <c r="BE378" i="2"/>
  <c r="BH378" i="2" s="1"/>
  <c r="BK377" i="2"/>
  <c r="BN377" i="2" s="1"/>
  <c r="BJ391" i="2"/>
  <c r="BM391" i="2" s="1"/>
  <c r="O197" i="2"/>
  <c r="BJ375" i="2"/>
  <c r="BM375" i="2" s="1"/>
  <c r="O232" i="2"/>
  <c r="P232" i="2" s="1"/>
  <c r="O47" i="2"/>
  <c r="R47" i="2" s="1"/>
  <c r="S47" i="2" s="1"/>
  <c r="O191" i="2"/>
  <c r="R191" i="2" s="1"/>
  <c r="S191" i="2" s="1"/>
  <c r="O284" i="2"/>
  <c r="P284" i="2" s="1"/>
  <c r="O140" i="2"/>
  <c r="P140" i="2" s="1"/>
  <c r="O266" i="2"/>
  <c r="R266" i="2" s="1"/>
  <c r="S266" i="2" s="1"/>
  <c r="O53" i="2"/>
  <c r="P53" i="2" s="1"/>
  <c r="O58" i="2"/>
  <c r="P58" i="2" s="1"/>
  <c r="O262" i="2"/>
  <c r="O67" i="2"/>
  <c r="R67" i="2" s="1"/>
  <c r="S67" i="2" s="1"/>
  <c r="O363" i="2"/>
  <c r="R363" i="2" s="1"/>
  <c r="S363" i="2" s="1"/>
  <c r="BK379" i="2"/>
  <c r="BN379" i="2" s="1"/>
  <c r="O330" i="2"/>
  <c r="R330" i="2" s="1"/>
  <c r="S330" i="2" s="1"/>
  <c r="O206" i="2"/>
  <c r="R206" i="2" s="1"/>
  <c r="S206" i="2" s="1"/>
  <c r="O252" i="2"/>
  <c r="P252" i="2" s="1"/>
  <c r="BK391" i="2"/>
  <c r="BN391" i="2" s="1"/>
  <c r="BJ378" i="2"/>
  <c r="BM378" i="2" s="1"/>
  <c r="BJ389" i="2"/>
  <c r="O300" i="2"/>
  <c r="P300" i="2" s="1"/>
  <c r="O166" i="2"/>
  <c r="P166" i="2" s="1"/>
  <c r="O331" i="2"/>
  <c r="R331" i="2" s="1"/>
  <c r="S331" i="2" s="1"/>
  <c r="O41" i="2"/>
  <c r="P41" i="2" s="1"/>
  <c r="O110" i="2"/>
  <c r="R110" i="2" s="1"/>
  <c r="S110" i="2" s="1"/>
  <c r="O168" i="2"/>
  <c r="P168" i="2" s="1"/>
  <c r="O93" i="2"/>
  <c r="R93" i="2" s="1"/>
  <c r="S93" i="2" s="1"/>
  <c r="O126" i="2"/>
  <c r="R126" i="2" s="1"/>
  <c r="S126" i="2" s="1"/>
  <c r="O51" i="2"/>
  <c r="P51" i="2" s="1"/>
  <c r="O283" i="2"/>
  <c r="R283" i="2" s="1"/>
  <c r="S283" i="2" s="1"/>
  <c r="O25" i="2"/>
  <c r="P25" i="2" s="1"/>
  <c r="O45" i="2"/>
  <c r="R45" i="2" s="1"/>
  <c r="S45" i="2" s="1"/>
  <c r="O171" i="2"/>
  <c r="P171" i="2" s="1"/>
  <c r="O33" i="2"/>
  <c r="P33" i="2" s="1"/>
  <c r="BF387" i="2"/>
  <c r="BH87" i="2"/>
  <c r="BL87" i="2"/>
  <c r="BO87" i="2" s="1"/>
  <c r="BL149" i="2"/>
  <c r="BH149" i="2"/>
  <c r="BL64" i="2"/>
  <c r="BH64" i="2"/>
  <c r="BH247" i="2"/>
  <c r="BL247" i="2"/>
  <c r="BL216" i="2"/>
  <c r="BH216" i="2"/>
  <c r="BL112" i="2"/>
  <c r="BH112" i="2"/>
  <c r="BJ395" i="2"/>
  <c r="BM395" i="2" s="1"/>
  <c r="BM369" i="2"/>
  <c r="BH248" i="2"/>
  <c r="BL248" i="2"/>
  <c r="BL153" i="2"/>
  <c r="BH153" i="2"/>
  <c r="BH205" i="2"/>
  <c r="BL205" i="2"/>
  <c r="BL99" i="2"/>
  <c r="BH99" i="2"/>
  <c r="BL31" i="2"/>
  <c r="BH31" i="2"/>
  <c r="BL353" i="2"/>
  <c r="BH353" i="2"/>
  <c r="BH268" i="2"/>
  <c r="BL268" i="2"/>
  <c r="BH236" i="2"/>
  <c r="BL236" i="2"/>
  <c r="BL84" i="2"/>
  <c r="BH84" i="2"/>
  <c r="BH235" i="2"/>
  <c r="BL235" i="2"/>
  <c r="BH278" i="2"/>
  <c r="BL278" i="2"/>
  <c r="BH306" i="2"/>
  <c r="BL306" i="2"/>
  <c r="BH227" i="2"/>
  <c r="BL227" i="2"/>
  <c r="BL125" i="2"/>
  <c r="BH125" i="2"/>
  <c r="BH86" i="2"/>
  <c r="BL86" i="2"/>
  <c r="BH24" i="2"/>
  <c r="BL24" i="2"/>
  <c r="BL347" i="2"/>
  <c r="BH347" i="2"/>
  <c r="BH76" i="2"/>
  <c r="BL76" i="2"/>
  <c r="BL122" i="2"/>
  <c r="BH122" i="2"/>
  <c r="BH184" i="2"/>
  <c r="BL184" i="2"/>
  <c r="BH175" i="2"/>
  <c r="BL175" i="2"/>
  <c r="BL70" i="2"/>
  <c r="BH70" i="2"/>
  <c r="BH215" i="2"/>
  <c r="BL215" i="2"/>
  <c r="BL226" i="2"/>
  <c r="BH226" i="2"/>
  <c r="BH241" i="2"/>
  <c r="BL241" i="2"/>
  <c r="BH94" i="2"/>
  <c r="BL94" i="2"/>
  <c r="BL214" i="2"/>
  <c r="BH214" i="2"/>
  <c r="BL314" i="2"/>
  <c r="BH314" i="2"/>
  <c r="BL260" i="2"/>
  <c r="BH260" i="2"/>
  <c r="BH91" i="2"/>
  <c r="BL91" i="2"/>
  <c r="BH162" i="2"/>
  <c r="BL162" i="2"/>
  <c r="BH296" i="2"/>
  <c r="BL296" i="2"/>
  <c r="BH342" i="2"/>
  <c r="BL342" i="2"/>
  <c r="BH68" i="2"/>
  <c r="BL68" i="2"/>
  <c r="BL327" i="2"/>
  <c r="BH327" i="2"/>
  <c r="BL27" i="2"/>
  <c r="BH27" i="2"/>
  <c r="BH21" i="2"/>
  <c r="BL21" i="2"/>
  <c r="BH340" i="2"/>
  <c r="BL340" i="2"/>
  <c r="BH160" i="2"/>
  <c r="BL160" i="2"/>
  <c r="BL250" i="2"/>
  <c r="BH250" i="2"/>
  <c r="O286" i="2"/>
  <c r="R286" i="2" s="1"/>
  <c r="S286" i="2" s="1"/>
  <c r="BH102" i="2"/>
  <c r="BL102" i="2"/>
  <c r="BH323" i="2"/>
  <c r="BL323" i="2"/>
  <c r="BL133" i="2"/>
  <c r="BH133" i="2"/>
  <c r="BL336" i="2"/>
  <c r="BH336" i="2"/>
  <c r="BH186" i="2"/>
  <c r="BL186" i="2"/>
  <c r="BH352" i="2"/>
  <c r="BL352" i="2"/>
  <c r="BH79" i="2"/>
  <c r="BL79" i="2"/>
  <c r="BH118" i="2"/>
  <c r="BL118" i="2"/>
  <c r="BL312" i="2"/>
  <c r="BH312" i="2"/>
  <c r="BH315" i="2"/>
  <c r="BL315" i="2"/>
  <c r="BL174" i="2"/>
  <c r="BH174" i="2"/>
  <c r="BE386" i="2"/>
  <c r="BH386" i="2" s="1"/>
  <c r="BL50" i="2"/>
  <c r="BO50" i="2" s="1"/>
  <c r="BH50" i="2"/>
  <c r="BH261" i="2"/>
  <c r="BL261" i="2"/>
  <c r="BH321" i="2"/>
  <c r="BL321" i="2"/>
  <c r="BH209" i="2"/>
  <c r="BL209" i="2"/>
  <c r="BH257" i="2"/>
  <c r="BL257" i="2"/>
  <c r="BH303" i="2"/>
  <c r="BL303" i="2"/>
  <c r="BH234" i="2"/>
  <c r="BL234" i="2"/>
  <c r="BL249" i="2"/>
  <c r="BH249" i="2"/>
  <c r="BH62" i="2"/>
  <c r="BL62" i="2"/>
  <c r="BO62" i="2" s="1"/>
  <c r="BH157" i="2"/>
  <c r="BL157" i="2"/>
  <c r="BH263" i="2"/>
  <c r="BL263" i="2"/>
  <c r="BO263" i="2" s="1"/>
  <c r="BH272" i="2"/>
  <c r="BL272" i="2"/>
  <c r="BH219" i="2"/>
  <c r="BL219" i="2"/>
  <c r="BL362" i="2"/>
  <c r="BH362" i="2"/>
  <c r="BH243" i="2"/>
  <c r="BL243" i="2"/>
  <c r="BL103" i="2"/>
  <c r="BH103" i="2"/>
  <c r="BL148" i="2"/>
  <c r="BH148" i="2"/>
  <c r="BH374" i="2"/>
  <c r="BL374" i="2"/>
  <c r="BH158" i="2"/>
  <c r="BL158" i="2"/>
  <c r="BL304" i="2"/>
  <c r="BH304" i="2"/>
  <c r="BH349" i="2"/>
  <c r="BL349" i="2"/>
  <c r="BL54" i="2"/>
  <c r="BH54" i="2"/>
  <c r="BH337" i="2"/>
  <c r="BL337" i="2"/>
  <c r="BL372" i="2"/>
  <c r="BH372" i="2"/>
  <c r="BH213" i="2"/>
  <c r="BL213" i="2"/>
  <c r="BL246" i="2"/>
  <c r="BH246" i="2"/>
  <c r="BE392" i="2"/>
  <c r="BH392" i="2" s="1"/>
  <c r="O59" i="2"/>
  <c r="R59" i="2" s="1"/>
  <c r="S59" i="2" s="1"/>
  <c r="O196" i="2"/>
  <c r="P196" i="2" s="1"/>
  <c r="O359" i="2"/>
  <c r="R359" i="2" s="1"/>
  <c r="S359" i="2" s="1"/>
  <c r="BH308" i="2"/>
  <c r="BL308" i="2"/>
  <c r="BH195" i="2"/>
  <c r="BL195" i="2"/>
  <c r="BH127" i="2"/>
  <c r="BL127" i="2"/>
  <c r="BH100" i="2"/>
  <c r="BL100" i="2"/>
  <c r="BH231" i="2"/>
  <c r="BL231" i="2"/>
  <c r="BL339" i="2"/>
  <c r="BH339" i="2"/>
  <c r="BL245" i="2"/>
  <c r="BH245" i="2"/>
  <c r="BH224" i="2"/>
  <c r="BL224" i="2"/>
  <c r="BH150" i="2"/>
  <c r="BL150" i="2"/>
  <c r="BH115" i="2"/>
  <c r="BL115" i="2"/>
  <c r="BL238" i="2"/>
  <c r="BH238" i="2"/>
  <c r="BH369" i="2"/>
  <c r="BL369" i="2"/>
  <c r="BO369" i="2" s="1"/>
  <c r="BH253" i="2"/>
  <c r="BL253" i="2"/>
  <c r="BH78" i="2"/>
  <c r="BL78" i="2"/>
  <c r="BH267" i="2"/>
  <c r="BL267" i="2"/>
  <c r="BH163" i="2"/>
  <c r="BL163" i="2"/>
  <c r="BH60" i="2"/>
  <c r="BL60" i="2"/>
  <c r="BL328" i="2"/>
  <c r="BH328" i="2"/>
  <c r="BJ392" i="2"/>
  <c r="BM392" i="2" s="1"/>
  <c r="BM263" i="2"/>
  <c r="BH326" i="2"/>
  <c r="BL326" i="2"/>
  <c r="BL357" i="2"/>
  <c r="BH357" i="2"/>
  <c r="BL269" i="2"/>
  <c r="BH269" i="2"/>
  <c r="BL338" i="2"/>
  <c r="BO338" i="2" s="1"/>
  <c r="BH338" i="2"/>
  <c r="BL373" i="2"/>
  <c r="BH373" i="2"/>
  <c r="BH106" i="2"/>
  <c r="BL106" i="2"/>
  <c r="BH183" i="2"/>
  <c r="BL183" i="2"/>
  <c r="BH203" i="2"/>
  <c r="BL203" i="2"/>
  <c r="BL259" i="2"/>
  <c r="BH259" i="2"/>
  <c r="BH88" i="2"/>
  <c r="BL88" i="2"/>
  <c r="BH291" i="2"/>
  <c r="BL291" i="2"/>
  <c r="BL46" i="2"/>
  <c r="BH46" i="2"/>
  <c r="BE388" i="2"/>
  <c r="BH388" i="2" s="1"/>
  <c r="BM384" i="2"/>
  <c r="P152" i="2"/>
  <c r="AS388" i="2"/>
  <c r="AT388" i="2" s="1"/>
  <c r="AV87" i="2"/>
  <c r="AT87" i="2"/>
  <c r="O87" i="2"/>
  <c r="R39" i="2"/>
  <c r="S39" i="2" s="1"/>
  <c r="R244" i="2"/>
  <c r="S244" i="2" s="1"/>
  <c r="P40" i="2"/>
  <c r="P71" i="2"/>
  <c r="R274" i="2"/>
  <c r="S274" i="2" s="1"/>
  <c r="O129" i="2"/>
  <c r="R300" i="2"/>
  <c r="S300" i="2" s="1"/>
  <c r="BO32" i="2"/>
  <c r="P69" i="2"/>
  <c r="R69" i="2"/>
  <c r="S69" i="2" s="1"/>
  <c r="O324" i="2"/>
  <c r="O345" i="2"/>
  <c r="O217" i="2"/>
  <c r="R53" i="2"/>
  <c r="S53" i="2" s="1"/>
  <c r="O188" i="2"/>
  <c r="R262" i="2"/>
  <c r="S262" i="2" s="1"/>
  <c r="P262" i="2"/>
  <c r="P220" i="2"/>
  <c r="P361" i="2"/>
  <c r="P363" i="2"/>
  <c r="O85" i="2"/>
  <c r="BH377" i="2"/>
  <c r="AS392" i="2"/>
  <c r="AV263" i="2"/>
  <c r="AT263" i="2"/>
  <c r="AS395" i="2"/>
  <c r="AT395" i="2" s="1"/>
  <c r="AV369" i="2"/>
  <c r="AT369" i="2"/>
  <c r="R120" i="2"/>
  <c r="S120" i="2" s="1"/>
  <c r="P120" i="2"/>
  <c r="BN389" i="2"/>
  <c r="BH384" i="2"/>
  <c r="O297" i="2"/>
  <c r="O187" i="2"/>
  <c r="O199" i="2"/>
  <c r="O147" i="2"/>
  <c r="R252" i="2"/>
  <c r="S252" i="2" s="1"/>
  <c r="O264" i="2"/>
  <c r="P307" i="2"/>
  <c r="O310" i="2"/>
  <c r="O237" i="2"/>
  <c r="O132" i="2"/>
  <c r="O333" i="2"/>
  <c r="O229" i="2"/>
  <c r="O156" i="2"/>
  <c r="O365" i="2"/>
  <c r="AQ387" i="2"/>
  <c r="P302" i="2"/>
  <c r="R302" i="2"/>
  <c r="S302" i="2" s="1"/>
  <c r="O292" i="2"/>
  <c r="O316" i="2"/>
  <c r="O131" i="2"/>
  <c r="O254" i="2"/>
  <c r="R317" i="2"/>
  <c r="S317" i="2" s="1"/>
  <c r="P317" i="2"/>
  <c r="O128" i="2"/>
  <c r="AQ389" i="2"/>
  <c r="O295" i="2"/>
  <c r="O189" i="2"/>
  <c r="O198" i="2"/>
  <c r="O275" i="2"/>
  <c r="P370" i="2"/>
  <c r="P318" i="2"/>
  <c r="R318" i="2"/>
  <c r="S318" i="2" s="1"/>
  <c r="R159" i="2"/>
  <c r="S159" i="2" s="1"/>
  <c r="P159" i="2"/>
  <c r="R30" i="2"/>
  <c r="S30" i="2" s="1"/>
  <c r="P30" i="2"/>
  <c r="P366" i="2"/>
  <c r="O169" i="2"/>
  <c r="O301" i="2"/>
  <c r="O230" i="2"/>
  <c r="R82" i="2"/>
  <c r="S82" i="2" s="1"/>
  <c r="P82" i="2"/>
  <c r="R23" i="2"/>
  <c r="S23" i="2" s="1"/>
  <c r="P23" i="2"/>
  <c r="R271" i="2"/>
  <c r="S271" i="2" s="1"/>
  <c r="P271" i="2"/>
  <c r="O34" i="2"/>
  <c r="O285" i="2"/>
  <c r="O368" i="2"/>
  <c r="O194" i="2"/>
  <c r="O83" i="2"/>
  <c r="O63" i="2"/>
  <c r="O181" i="2"/>
  <c r="R154" i="2"/>
  <c r="S154" i="2" s="1"/>
  <c r="BO211" i="2"/>
  <c r="O182" i="2"/>
  <c r="O119" i="2"/>
  <c r="BM387" i="2"/>
  <c r="AS384" i="2"/>
  <c r="AV20" i="2"/>
  <c r="AT20" i="2"/>
  <c r="O212" i="2"/>
  <c r="O146" i="2"/>
  <c r="P305" i="2"/>
  <c r="O208" i="2"/>
  <c r="O36" i="2"/>
  <c r="O351" i="2"/>
  <c r="O192" i="2"/>
  <c r="O358" i="2"/>
  <c r="O77" i="2"/>
  <c r="O161" i="2"/>
  <c r="O136" i="2"/>
  <c r="BO138" i="2"/>
  <c r="R223" i="2"/>
  <c r="S223" i="2" s="1"/>
  <c r="O43" i="2"/>
  <c r="O334" i="2"/>
  <c r="O42" i="2"/>
  <c r="O28" i="2"/>
  <c r="O207" i="2"/>
  <c r="P280" i="2"/>
  <c r="R280" i="2"/>
  <c r="S280" i="2" s="1"/>
  <c r="R265" i="2"/>
  <c r="S265" i="2" s="1"/>
  <c r="P265" i="2"/>
  <c r="R121" i="2"/>
  <c r="S121" i="2" s="1"/>
  <c r="P121" i="2"/>
  <c r="P47" i="2"/>
  <c r="P126" i="2"/>
  <c r="O137" i="2"/>
  <c r="R155" i="2"/>
  <c r="S155" i="2" s="1"/>
  <c r="P155" i="2"/>
  <c r="O332" i="2"/>
  <c r="P293" i="2"/>
  <c r="R293" i="2"/>
  <c r="S293" i="2" s="1"/>
  <c r="R289" i="2"/>
  <c r="S289" i="2" s="1"/>
  <c r="P191" i="2"/>
  <c r="R284" i="2"/>
  <c r="S284" i="2" s="1"/>
  <c r="R197" i="2"/>
  <c r="S197" i="2" s="1"/>
  <c r="P197" i="2"/>
  <c r="R251" i="2"/>
  <c r="S251" i="2" s="1"/>
  <c r="O134" i="2"/>
  <c r="BH387" i="2"/>
  <c r="O89" i="2"/>
  <c r="O109" i="2"/>
  <c r="R320" i="2"/>
  <c r="S320" i="2" s="1"/>
  <c r="P320" i="2"/>
  <c r="P273" i="2"/>
  <c r="R139" i="2"/>
  <c r="S139" i="2" s="1"/>
  <c r="BM377" i="2"/>
  <c r="AQ392" i="2"/>
  <c r="R225" i="2"/>
  <c r="S225" i="2" s="1"/>
  <c r="P225" i="2"/>
  <c r="O165" i="2"/>
  <c r="O299" i="2"/>
  <c r="O356" i="2"/>
  <c r="O74" i="2"/>
  <c r="O173" i="2"/>
  <c r="R354" i="2"/>
  <c r="S354" i="2" s="1"/>
  <c r="P354" i="2"/>
  <c r="R167" i="2"/>
  <c r="S167" i="2" s="1"/>
  <c r="P167" i="2"/>
  <c r="O96" i="2"/>
  <c r="O116" i="2"/>
  <c r="O177" i="2"/>
  <c r="O313" i="2"/>
  <c r="O355" i="2"/>
  <c r="O242" i="2"/>
  <c r="BN387" i="2"/>
  <c r="AS386" i="2"/>
  <c r="AT386" i="2" s="1"/>
  <c r="AT50" i="2"/>
  <c r="AV50" i="2"/>
  <c r="BN384" i="2"/>
  <c r="O346" i="2"/>
  <c r="O98" i="2"/>
  <c r="O107" i="2"/>
  <c r="O114" i="2"/>
  <c r="R124" i="2"/>
  <c r="S124" i="2" s="1"/>
  <c r="P124" i="2"/>
  <c r="O201" i="2"/>
  <c r="BO276" i="2"/>
  <c r="AS385" i="2"/>
  <c r="AT385" i="2" s="1"/>
  <c r="AS379" i="2"/>
  <c r="AT379" i="2" s="1"/>
  <c r="AS378" i="2"/>
  <c r="AT378" i="2" s="1"/>
  <c r="AS381" i="2"/>
  <c r="AT381" i="2" s="1"/>
  <c r="AS380" i="2"/>
  <c r="AT380" i="2" s="1"/>
  <c r="AS377" i="2"/>
  <c r="AS375" i="2"/>
  <c r="AT375" i="2" s="1"/>
  <c r="O32" i="2"/>
  <c r="AT32" i="2"/>
  <c r="AV32" i="2"/>
  <c r="O113" i="2"/>
  <c r="O343" i="2"/>
  <c r="O228" i="2"/>
  <c r="O73" i="2"/>
  <c r="O239" i="2"/>
  <c r="O240" i="2"/>
  <c r="P329" i="2"/>
  <c r="O81" i="2"/>
  <c r="AS394" i="2"/>
  <c r="AT394" i="2" s="1"/>
  <c r="AV338" i="2"/>
  <c r="AT338" i="2"/>
  <c r="O256" i="2"/>
  <c r="AS390" i="2"/>
  <c r="AT390" i="2" s="1"/>
  <c r="O164" i="2"/>
  <c r="AV164" i="2"/>
  <c r="AT164" i="2"/>
  <c r="O105" i="2"/>
  <c r="O108" i="2"/>
  <c r="O57" i="2"/>
  <c r="O319" i="2"/>
  <c r="O348" i="2"/>
  <c r="R288" i="2"/>
  <c r="S288" i="2" s="1"/>
  <c r="P288" i="2"/>
  <c r="O95" i="2"/>
  <c r="BG382" i="2"/>
  <c r="BG10" i="2" s="1"/>
  <c r="BD10" i="2"/>
  <c r="BO20" i="2"/>
  <c r="O144" i="2"/>
  <c r="O72" i="2"/>
  <c r="O104" i="2"/>
  <c r="O130" i="2"/>
  <c r="P49" i="2"/>
  <c r="R49" i="2"/>
  <c r="S49" i="2" s="1"/>
  <c r="P37" i="2"/>
  <c r="R37" i="2"/>
  <c r="S37" i="2" s="1"/>
  <c r="R335" i="2"/>
  <c r="S335" i="2" s="1"/>
  <c r="P335" i="2"/>
  <c r="BO164" i="2"/>
  <c r="O233" i="2"/>
  <c r="O325" i="2"/>
  <c r="O176" i="2"/>
  <c r="R135" i="2"/>
  <c r="S135" i="2" s="1"/>
  <c r="P135" i="2"/>
  <c r="O282" i="2"/>
  <c r="O350" i="2"/>
  <c r="O26" i="2"/>
  <c r="O360" i="2"/>
  <c r="O80" i="2"/>
  <c r="P170" i="2"/>
  <c r="R170" i="2"/>
  <c r="S170" i="2" s="1"/>
  <c r="AQ384" i="2"/>
  <c r="AS391" i="2"/>
  <c r="AT391" i="2" s="1"/>
  <c r="AT211" i="2"/>
  <c r="O211" i="2"/>
  <c r="AV211" i="2"/>
  <c r="AP382" i="2"/>
  <c r="AQ382" i="2" s="1"/>
  <c r="AQ377" i="2"/>
  <c r="AS387" i="2"/>
  <c r="AT62" i="2"/>
  <c r="O62" i="2"/>
  <c r="AV62" i="2"/>
  <c r="O22" i="2"/>
  <c r="O145" i="2"/>
  <c r="R309" i="2"/>
  <c r="S309" i="2" s="1"/>
  <c r="P309" i="2"/>
  <c r="O255" i="2"/>
  <c r="BH389" i="2"/>
  <c r="O141" i="2"/>
  <c r="AS393" i="2"/>
  <c r="AT393" i="2" s="1"/>
  <c r="AV276" i="2"/>
  <c r="AT276" i="2"/>
  <c r="O276" i="2"/>
  <c r="O66" i="2"/>
  <c r="O52" i="2"/>
  <c r="O210" i="2"/>
  <c r="O172" i="2"/>
  <c r="AS389" i="2"/>
  <c r="AT138" i="2"/>
  <c r="O138" i="2"/>
  <c r="AV138" i="2"/>
  <c r="O180" i="2"/>
  <c r="O48" i="2"/>
  <c r="O287" i="2"/>
  <c r="O294" i="2"/>
  <c r="O367" i="2"/>
  <c r="R51" i="2" l="1"/>
  <c r="S51" i="2" s="1"/>
  <c r="P322" i="2"/>
  <c r="R61" i="2"/>
  <c r="S61" i="2" s="1"/>
  <c r="R56" i="2"/>
  <c r="S56" i="2" s="1"/>
  <c r="R222" i="2"/>
  <c r="S222" i="2" s="1"/>
  <c r="R193" i="2"/>
  <c r="S193" i="2" s="1"/>
  <c r="P143" i="2"/>
  <c r="P142" i="2"/>
  <c r="R258" i="2"/>
  <c r="S258" i="2" s="1"/>
  <c r="R277" i="2"/>
  <c r="S277" i="2" s="1"/>
  <c r="R178" i="2"/>
  <c r="S178" i="2" s="1"/>
  <c r="R371" i="2"/>
  <c r="S371" i="2" s="1"/>
  <c r="P151" i="2"/>
  <c r="P90" i="2"/>
  <c r="P110" i="2"/>
  <c r="P185" i="2"/>
  <c r="R200" i="2"/>
  <c r="S200" i="2" s="1"/>
  <c r="R232" i="2"/>
  <c r="S232" i="2" s="1"/>
  <c r="R202" i="2"/>
  <c r="S202" i="2" s="1"/>
  <c r="R92" i="2"/>
  <c r="S92" i="2" s="1"/>
  <c r="R58" i="2"/>
  <c r="S58" i="2" s="1"/>
  <c r="R44" i="2"/>
  <c r="S44" i="2" s="1"/>
  <c r="R171" i="2"/>
  <c r="S171" i="2" s="1"/>
  <c r="O369" i="2"/>
  <c r="BL390" i="2"/>
  <c r="BO390" i="2" s="1"/>
  <c r="P330" i="2"/>
  <c r="O263" i="2"/>
  <c r="R140" i="2"/>
  <c r="S140" i="2" s="1"/>
  <c r="P206" i="2"/>
  <c r="P364" i="2"/>
  <c r="R168" i="2"/>
  <c r="S168" i="2" s="1"/>
  <c r="P266" i="2"/>
  <c r="P67" i="2"/>
  <c r="P29" i="2"/>
  <c r="R166" i="2"/>
  <c r="S166" i="2" s="1"/>
  <c r="P190" i="2"/>
  <c r="P281" i="2"/>
  <c r="P331" i="2"/>
  <c r="R41" i="2"/>
  <c r="S41" i="2" s="1"/>
  <c r="R221" i="2"/>
  <c r="S221" i="2" s="1"/>
  <c r="R25" i="2"/>
  <c r="S25" i="2" s="1"/>
  <c r="P283" i="2"/>
  <c r="P218" i="2"/>
  <c r="BC10" i="2"/>
  <c r="BL389" i="2"/>
  <c r="BO389" i="2" s="1"/>
  <c r="O338" i="2"/>
  <c r="R338" i="2" s="1"/>
  <c r="P270" i="2"/>
  <c r="P59" i="2"/>
  <c r="BK382" i="2"/>
  <c r="P101" i="2"/>
  <c r="P344" i="2"/>
  <c r="P97" i="2"/>
  <c r="P123" i="2"/>
  <c r="P45" i="2"/>
  <c r="P290" i="2"/>
  <c r="BL393" i="2"/>
  <c r="BO393" i="2" s="1"/>
  <c r="BL384" i="2"/>
  <c r="BO384" i="2" s="1"/>
  <c r="R65" i="2"/>
  <c r="S65" i="2" s="1"/>
  <c r="O50" i="2"/>
  <c r="P279" i="2"/>
  <c r="P75" i="2"/>
  <c r="P117" i="2"/>
  <c r="P93" i="2"/>
  <c r="BL392" i="2"/>
  <c r="BO392" i="2" s="1"/>
  <c r="BL386" i="2"/>
  <c r="BO386" i="2" s="1"/>
  <c r="BL388" i="2"/>
  <c r="BO388" i="2" s="1"/>
  <c r="O35" i="2"/>
  <c r="BE382" i="2"/>
  <c r="P55" i="2"/>
  <c r="P341" i="2"/>
  <c r="BL395" i="2"/>
  <c r="BO395" i="2" s="1"/>
  <c r="BJ382" i="2"/>
  <c r="BM382" i="2" s="1"/>
  <c r="BM10" i="2" s="1"/>
  <c r="P359" i="2"/>
  <c r="R179" i="2"/>
  <c r="S179" i="2" s="1"/>
  <c r="R33" i="2"/>
  <c r="S33" i="2" s="1"/>
  <c r="R111" i="2"/>
  <c r="S111" i="2" s="1"/>
  <c r="P298" i="2"/>
  <c r="P38" i="2"/>
  <c r="P311" i="2"/>
  <c r="R204" i="2"/>
  <c r="S204" i="2" s="1"/>
  <c r="BM389" i="2"/>
  <c r="BL375" i="2"/>
  <c r="BO375" i="2" s="1"/>
  <c r="R196" i="2"/>
  <c r="S196" i="2" s="1"/>
  <c r="BL387" i="2"/>
  <c r="BO387" i="2" s="1"/>
  <c r="BL380" i="2"/>
  <c r="BO380" i="2" s="1"/>
  <c r="P286" i="2"/>
  <c r="BL391" i="2"/>
  <c r="BO391" i="2" s="1"/>
  <c r="BL394" i="2"/>
  <c r="BO394" i="2" s="1"/>
  <c r="BL377" i="2"/>
  <c r="BO377" i="2" s="1"/>
  <c r="BL378" i="2"/>
  <c r="BO378" i="2" s="1"/>
  <c r="BO259" i="2"/>
  <c r="O259" i="2"/>
  <c r="BO373" i="2"/>
  <c r="O373" i="2"/>
  <c r="BO269" i="2"/>
  <c r="O269" i="2"/>
  <c r="BO328" i="2"/>
  <c r="O328" i="2"/>
  <c r="BO339" i="2"/>
  <c r="O339" i="2"/>
  <c r="BO246" i="2"/>
  <c r="O246" i="2"/>
  <c r="BO372" i="2"/>
  <c r="O372" i="2"/>
  <c r="BO54" i="2"/>
  <c r="O54" i="2"/>
  <c r="BO304" i="2"/>
  <c r="O304" i="2"/>
  <c r="BO103" i="2"/>
  <c r="O103" i="2"/>
  <c r="BO362" i="2"/>
  <c r="O362" i="2"/>
  <c r="BO249" i="2"/>
  <c r="O249" i="2"/>
  <c r="BO79" i="2"/>
  <c r="O79" i="2"/>
  <c r="BO186" i="2"/>
  <c r="O186" i="2"/>
  <c r="BO102" i="2"/>
  <c r="O102" i="2"/>
  <c r="BO250" i="2"/>
  <c r="O250" i="2"/>
  <c r="BO27" i="2"/>
  <c r="O27" i="2"/>
  <c r="BO314" i="2"/>
  <c r="O314" i="2"/>
  <c r="BO226" i="2"/>
  <c r="O226" i="2"/>
  <c r="BO70" i="2"/>
  <c r="O70" i="2"/>
  <c r="BO125" i="2"/>
  <c r="O125" i="2"/>
  <c r="BO353" i="2"/>
  <c r="O353" i="2"/>
  <c r="BO99" i="2"/>
  <c r="O99" i="2"/>
  <c r="BO153" i="2"/>
  <c r="O153" i="2"/>
  <c r="BO216" i="2"/>
  <c r="O216" i="2"/>
  <c r="BO64" i="2"/>
  <c r="O64" i="2"/>
  <c r="BL379" i="2"/>
  <c r="BO379" i="2" s="1"/>
  <c r="BO88" i="2"/>
  <c r="O88" i="2"/>
  <c r="BO203" i="2"/>
  <c r="O203" i="2"/>
  <c r="BO106" i="2"/>
  <c r="O106" i="2"/>
  <c r="BO60" i="2"/>
  <c r="O60" i="2"/>
  <c r="BO267" i="2"/>
  <c r="O267" i="2"/>
  <c r="BO253" i="2"/>
  <c r="O253" i="2"/>
  <c r="BO150" i="2"/>
  <c r="O150" i="2"/>
  <c r="BO231" i="2"/>
  <c r="O231" i="2"/>
  <c r="BO127" i="2"/>
  <c r="O127" i="2"/>
  <c r="BO308" i="2"/>
  <c r="O308" i="2"/>
  <c r="BO213" i="2"/>
  <c r="O213" i="2"/>
  <c r="BO337" i="2"/>
  <c r="O337" i="2"/>
  <c r="BO349" i="2"/>
  <c r="O349" i="2"/>
  <c r="BO158" i="2"/>
  <c r="O158" i="2"/>
  <c r="BO243" i="2"/>
  <c r="O243" i="2"/>
  <c r="BO219" i="2"/>
  <c r="O219" i="2"/>
  <c r="BO234" i="2"/>
  <c r="O234" i="2"/>
  <c r="BO257" i="2"/>
  <c r="O257" i="2"/>
  <c r="BO321" i="2"/>
  <c r="O321" i="2"/>
  <c r="BO174" i="2"/>
  <c r="O174" i="2"/>
  <c r="BO312" i="2"/>
  <c r="O312" i="2"/>
  <c r="BO133" i="2"/>
  <c r="O133" i="2"/>
  <c r="BO160" i="2"/>
  <c r="O160" i="2"/>
  <c r="BO21" i="2"/>
  <c r="O21" i="2"/>
  <c r="BO342" i="2"/>
  <c r="O342" i="2"/>
  <c r="BO162" i="2"/>
  <c r="O162" i="2"/>
  <c r="BO241" i="2"/>
  <c r="O241" i="2"/>
  <c r="BO215" i="2"/>
  <c r="O215" i="2"/>
  <c r="BO175" i="2"/>
  <c r="O175" i="2"/>
  <c r="BO86" i="2"/>
  <c r="O86" i="2"/>
  <c r="BO227" i="2"/>
  <c r="O227" i="2"/>
  <c r="BO278" i="2"/>
  <c r="O278" i="2"/>
  <c r="BO268" i="2"/>
  <c r="O268" i="2"/>
  <c r="BO205" i="2"/>
  <c r="O205" i="2"/>
  <c r="BO248" i="2"/>
  <c r="O248" i="2"/>
  <c r="BO247" i="2"/>
  <c r="O247" i="2"/>
  <c r="BO46" i="2"/>
  <c r="O46" i="2"/>
  <c r="O385" i="2" s="1"/>
  <c r="P385" i="2" s="1"/>
  <c r="BO357" i="2"/>
  <c r="O357" i="2"/>
  <c r="BO238" i="2"/>
  <c r="O238" i="2"/>
  <c r="BO245" i="2"/>
  <c r="O245" i="2"/>
  <c r="BO148" i="2"/>
  <c r="O148" i="2"/>
  <c r="BO315" i="2"/>
  <c r="O315" i="2"/>
  <c r="BO118" i="2"/>
  <c r="O118" i="2"/>
  <c r="BO352" i="2"/>
  <c r="O352" i="2"/>
  <c r="BO323" i="2"/>
  <c r="O323" i="2"/>
  <c r="BO327" i="2"/>
  <c r="O327" i="2"/>
  <c r="BO260" i="2"/>
  <c r="O260" i="2"/>
  <c r="BO214" i="2"/>
  <c r="O214" i="2"/>
  <c r="BO122" i="2"/>
  <c r="O122" i="2"/>
  <c r="BO347" i="2"/>
  <c r="O347" i="2"/>
  <c r="BO84" i="2"/>
  <c r="O84" i="2"/>
  <c r="BO31" i="2"/>
  <c r="O31" i="2"/>
  <c r="BO112" i="2"/>
  <c r="O112" i="2"/>
  <c r="BO149" i="2"/>
  <c r="O149" i="2"/>
  <c r="BL381" i="2"/>
  <c r="BO381" i="2" s="1"/>
  <c r="BL385" i="2"/>
  <c r="BO385" i="2" s="1"/>
  <c r="BO291" i="2"/>
  <c r="O291" i="2"/>
  <c r="BO183" i="2"/>
  <c r="O183" i="2"/>
  <c r="BO326" i="2"/>
  <c r="O326" i="2"/>
  <c r="BO163" i="2"/>
  <c r="O163" i="2"/>
  <c r="BO78" i="2"/>
  <c r="O78" i="2"/>
  <c r="BO115" i="2"/>
  <c r="O115" i="2"/>
  <c r="BO224" i="2"/>
  <c r="O224" i="2"/>
  <c r="BO100" i="2"/>
  <c r="O100" i="2"/>
  <c r="BO195" i="2"/>
  <c r="O195" i="2"/>
  <c r="BO374" i="2"/>
  <c r="O374" i="2"/>
  <c r="BO272" i="2"/>
  <c r="O272" i="2"/>
  <c r="BO157" i="2"/>
  <c r="O157" i="2"/>
  <c r="BO303" i="2"/>
  <c r="O303" i="2"/>
  <c r="BO209" i="2"/>
  <c r="O209" i="2"/>
  <c r="BO261" i="2"/>
  <c r="O261" i="2"/>
  <c r="BO336" i="2"/>
  <c r="O336" i="2"/>
  <c r="BO340" i="2"/>
  <c r="O340" i="2"/>
  <c r="BO68" i="2"/>
  <c r="O68" i="2"/>
  <c r="BO296" i="2"/>
  <c r="O296" i="2"/>
  <c r="BO91" i="2"/>
  <c r="O91" i="2"/>
  <c r="BO94" i="2"/>
  <c r="O94" i="2"/>
  <c r="BO184" i="2"/>
  <c r="O184" i="2"/>
  <c r="BO76" i="2"/>
  <c r="O76" i="2"/>
  <c r="BO24" i="2"/>
  <c r="O24" i="2"/>
  <c r="BO306" i="2"/>
  <c r="O306" i="2"/>
  <c r="BO235" i="2"/>
  <c r="O235" i="2"/>
  <c r="BO236" i="2"/>
  <c r="O236" i="2"/>
  <c r="R114" i="2"/>
  <c r="S114" i="2" s="1"/>
  <c r="P114" i="2"/>
  <c r="P98" i="2"/>
  <c r="R98" i="2"/>
  <c r="S98" i="2" s="1"/>
  <c r="R177" i="2"/>
  <c r="S177" i="2" s="1"/>
  <c r="P177" i="2"/>
  <c r="R74" i="2"/>
  <c r="S74" i="2" s="1"/>
  <c r="P74" i="2"/>
  <c r="R299" i="2"/>
  <c r="S299" i="2" s="1"/>
  <c r="P299" i="2"/>
  <c r="P109" i="2"/>
  <c r="R109" i="2"/>
  <c r="S109" i="2" s="1"/>
  <c r="R192" i="2"/>
  <c r="S192" i="2" s="1"/>
  <c r="P192" i="2"/>
  <c r="R20" i="2"/>
  <c r="P20" i="2"/>
  <c r="R181" i="2"/>
  <c r="S181" i="2" s="1"/>
  <c r="P181" i="2"/>
  <c r="R368" i="2"/>
  <c r="S368" i="2" s="1"/>
  <c r="P368" i="2"/>
  <c r="R230" i="2"/>
  <c r="S230" i="2" s="1"/>
  <c r="P230" i="2"/>
  <c r="R169" i="2"/>
  <c r="S169" i="2" s="1"/>
  <c r="P169" i="2"/>
  <c r="R198" i="2"/>
  <c r="S198" i="2" s="1"/>
  <c r="P198" i="2"/>
  <c r="R292" i="2"/>
  <c r="S292" i="2" s="1"/>
  <c r="P292" i="2"/>
  <c r="R156" i="2"/>
  <c r="S156" i="2" s="1"/>
  <c r="P156" i="2"/>
  <c r="R333" i="2"/>
  <c r="S333" i="2" s="1"/>
  <c r="P333" i="2"/>
  <c r="R264" i="2"/>
  <c r="S264" i="2" s="1"/>
  <c r="P264" i="2"/>
  <c r="R147" i="2"/>
  <c r="S147" i="2" s="1"/>
  <c r="P147" i="2"/>
  <c r="AT392" i="2"/>
  <c r="R188" i="2"/>
  <c r="S188" i="2" s="1"/>
  <c r="P188" i="2"/>
  <c r="P345" i="2"/>
  <c r="R345" i="2"/>
  <c r="S345" i="2" s="1"/>
  <c r="R129" i="2"/>
  <c r="S129" i="2" s="1"/>
  <c r="P129" i="2"/>
  <c r="R276" i="2"/>
  <c r="P276" i="2"/>
  <c r="R141" i="2"/>
  <c r="S141" i="2" s="1"/>
  <c r="P141" i="2"/>
  <c r="P22" i="2"/>
  <c r="R22" i="2"/>
  <c r="S22" i="2" s="1"/>
  <c r="P62" i="2"/>
  <c r="R62" i="2"/>
  <c r="R287" i="2"/>
  <c r="S287" i="2" s="1"/>
  <c r="P287" i="2"/>
  <c r="R180" i="2"/>
  <c r="S180" i="2" s="1"/>
  <c r="P180" i="2"/>
  <c r="AV391" i="2"/>
  <c r="AW391" i="2" s="1"/>
  <c r="AW211" i="2"/>
  <c r="R360" i="2"/>
  <c r="S360" i="2" s="1"/>
  <c r="P360" i="2"/>
  <c r="P176" i="2"/>
  <c r="R176" i="2"/>
  <c r="S176" i="2" s="1"/>
  <c r="P233" i="2"/>
  <c r="R233" i="2"/>
  <c r="S233" i="2" s="1"/>
  <c r="P130" i="2"/>
  <c r="R130" i="2"/>
  <c r="S130" i="2" s="1"/>
  <c r="R72" i="2"/>
  <c r="S72" i="2" s="1"/>
  <c r="P72" i="2"/>
  <c r="R240" i="2"/>
  <c r="S240" i="2" s="1"/>
  <c r="P240" i="2"/>
  <c r="AV385" i="2"/>
  <c r="AW385" i="2" s="1"/>
  <c r="AV381" i="2"/>
  <c r="AW381" i="2" s="1"/>
  <c r="AV377" i="2"/>
  <c r="AV380" i="2"/>
  <c r="AW380" i="2" s="1"/>
  <c r="AV379" i="2"/>
  <c r="AW379" i="2" s="1"/>
  <c r="AV378" i="2"/>
  <c r="AW378" i="2" s="1"/>
  <c r="AV375" i="2"/>
  <c r="AW375" i="2" s="1"/>
  <c r="AW32" i="2"/>
  <c r="AS382" i="2"/>
  <c r="AT382" i="2" s="1"/>
  <c r="AT377" i="2"/>
  <c r="P201" i="2"/>
  <c r="R201" i="2"/>
  <c r="S201" i="2" s="1"/>
  <c r="R107" i="2"/>
  <c r="S107" i="2" s="1"/>
  <c r="P107" i="2"/>
  <c r="AV386" i="2"/>
  <c r="AW386" i="2" s="1"/>
  <c r="AW50" i="2"/>
  <c r="R242" i="2"/>
  <c r="S242" i="2" s="1"/>
  <c r="P242" i="2"/>
  <c r="R116" i="2"/>
  <c r="S116" i="2" s="1"/>
  <c r="P116" i="2"/>
  <c r="P89" i="2"/>
  <c r="R89" i="2"/>
  <c r="S89" i="2" s="1"/>
  <c r="R332" i="2"/>
  <c r="S332" i="2" s="1"/>
  <c r="P332" i="2"/>
  <c r="P161" i="2"/>
  <c r="R161" i="2"/>
  <c r="S161" i="2" s="1"/>
  <c r="R351" i="2"/>
  <c r="S351" i="2" s="1"/>
  <c r="P351" i="2"/>
  <c r="P63" i="2"/>
  <c r="R63" i="2"/>
  <c r="S63" i="2" s="1"/>
  <c r="R285" i="2"/>
  <c r="S285" i="2" s="1"/>
  <c r="P285" i="2"/>
  <c r="P189" i="2"/>
  <c r="R189" i="2"/>
  <c r="S189" i="2" s="1"/>
  <c r="R128" i="2"/>
  <c r="S128" i="2" s="1"/>
  <c r="P128" i="2"/>
  <c r="P254" i="2"/>
  <c r="R254" i="2"/>
  <c r="S254" i="2" s="1"/>
  <c r="P229" i="2"/>
  <c r="R229" i="2"/>
  <c r="S229" i="2" s="1"/>
  <c r="P132" i="2"/>
  <c r="R132" i="2"/>
  <c r="S132" i="2" s="1"/>
  <c r="AV388" i="2"/>
  <c r="AW388" i="2" s="1"/>
  <c r="AW87" i="2"/>
  <c r="AT389" i="2"/>
  <c r="R294" i="2"/>
  <c r="S294" i="2" s="1"/>
  <c r="P294" i="2"/>
  <c r="R48" i="2"/>
  <c r="S48" i="2" s="1"/>
  <c r="P48" i="2"/>
  <c r="AV389" i="2"/>
  <c r="AW138" i="2"/>
  <c r="R172" i="2"/>
  <c r="S172" i="2" s="1"/>
  <c r="P172" i="2"/>
  <c r="R52" i="2"/>
  <c r="S52" i="2" s="1"/>
  <c r="P52" i="2"/>
  <c r="AV393" i="2"/>
  <c r="AW393" i="2" s="1"/>
  <c r="AW276" i="2"/>
  <c r="R145" i="2"/>
  <c r="S145" i="2" s="1"/>
  <c r="P145" i="2"/>
  <c r="AT387" i="2"/>
  <c r="P211" i="2"/>
  <c r="R211" i="2"/>
  <c r="R26" i="2"/>
  <c r="S26" i="2" s="1"/>
  <c r="P26" i="2"/>
  <c r="P282" i="2"/>
  <c r="R282" i="2"/>
  <c r="S282" i="2" s="1"/>
  <c r="R104" i="2"/>
  <c r="S104" i="2" s="1"/>
  <c r="P104" i="2"/>
  <c r="P144" i="2"/>
  <c r="R144" i="2"/>
  <c r="S144" i="2" s="1"/>
  <c r="P348" i="2"/>
  <c r="R348" i="2"/>
  <c r="S348" i="2" s="1"/>
  <c r="R57" i="2"/>
  <c r="S57" i="2" s="1"/>
  <c r="P57" i="2"/>
  <c r="AV390" i="2"/>
  <c r="AW390" i="2" s="1"/>
  <c r="AW164" i="2"/>
  <c r="R256" i="2"/>
  <c r="S256" i="2" s="1"/>
  <c r="P256" i="2"/>
  <c r="AV394" i="2"/>
  <c r="AW394" i="2" s="1"/>
  <c r="AW338" i="2"/>
  <c r="P81" i="2"/>
  <c r="R81" i="2"/>
  <c r="S81" i="2" s="1"/>
  <c r="P239" i="2"/>
  <c r="R239" i="2"/>
  <c r="S239" i="2" s="1"/>
  <c r="P228" i="2"/>
  <c r="R228" i="2"/>
  <c r="S228" i="2" s="1"/>
  <c r="R113" i="2"/>
  <c r="S113" i="2" s="1"/>
  <c r="P113" i="2"/>
  <c r="P50" i="2"/>
  <c r="R50" i="2"/>
  <c r="R355" i="2"/>
  <c r="S355" i="2" s="1"/>
  <c r="P355" i="2"/>
  <c r="R96" i="2"/>
  <c r="S96" i="2" s="1"/>
  <c r="P96" i="2"/>
  <c r="P134" i="2"/>
  <c r="R134" i="2"/>
  <c r="S134" i="2" s="1"/>
  <c r="R137" i="2"/>
  <c r="S137" i="2" s="1"/>
  <c r="P137" i="2"/>
  <c r="R28" i="2"/>
  <c r="S28" i="2" s="1"/>
  <c r="P28" i="2"/>
  <c r="P334" i="2"/>
  <c r="R334" i="2"/>
  <c r="S334" i="2" s="1"/>
  <c r="P136" i="2"/>
  <c r="R136" i="2"/>
  <c r="S136" i="2" s="1"/>
  <c r="R77" i="2"/>
  <c r="S77" i="2" s="1"/>
  <c r="P77" i="2"/>
  <c r="R36" i="2"/>
  <c r="S36" i="2" s="1"/>
  <c r="P36" i="2"/>
  <c r="R146" i="2"/>
  <c r="S146" i="2" s="1"/>
  <c r="P146" i="2"/>
  <c r="AV384" i="2"/>
  <c r="AW20" i="2"/>
  <c r="P119" i="2"/>
  <c r="R119" i="2"/>
  <c r="S119" i="2" s="1"/>
  <c r="R83" i="2"/>
  <c r="S83" i="2" s="1"/>
  <c r="P83" i="2"/>
  <c r="R34" i="2"/>
  <c r="S34" i="2" s="1"/>
  <c r="P34" i="2"/>
  <c r="BN382" i="2"/>
  <c r="BN10" i="2" s="1"/>
  <c r="BK10" i="2"/>
  <c r="P295" i="2"/>
  <c r="R295" i="2"/>
  <c r="S295" i="2" s="1"/>
  <c r="R131" i="2"/>
  <c r="S131" i="2" s="1"/>
  <c r="P131" i="2"/>
  <c r="R237" i="2"/>
  <c r="S237" i="2" s="1"/>
  <c r="P237" i="2"/>
  <c r="R187" i="2"/>
  <c r="S187" i="2" s="1"/>
  <c r="P187" i="2"/>
  <c r="AV395" i="2"/>
  <c r="AW395" i="2" s="1"/>
  <c r="AW369" i="2"/>
  <c r="R263" i="2"/>
  <c r="P263" i="2"/>
  <c r="BH382" i="2"/>
  <c r="BH10" i="2" s="1"/>
  <c r="BE10" i="2"/>
  <c r="R80" i="2"/>
  <c r="S80" i="2" s="1"/>
  <c r="P80" i="2"/>
  <c r="R325" i="2"/>
  <c r="S325" i="2" s="1"/>
  <c r="P325" i="2"/>
  <c r="R105" i="2"/>
  <c r="S105" i="2" s="1"/>
  <c r="P105" i="2"/>
  <c r="R367" i="2"/>
  <c r="S367" i="2" s="1"/>
  <c r="P367" i="2"/>
  <c r="P138" i="2"/>
  <c r="R138" i="2"/>
  <c r="R210" i="2"/>
  <c r="S210" i="2" s="1"/>
  <c r="P210" i="2"/>
  <c r="R66" i="2"/>
  <c r="S66" i="2" s="1"/>
  <c r="P66" i="2"/>
  <c r="P255" i="2"/>
  <c r="R255" i="2"/>
  <c r="S255" i="2" s="1"/>
  <c r="R35" i="2"/>
  <c r="S35" i="2" s="1"/>
  <c r="P35" i="2"/>
  <c r="AV387" i="2"/>
  <c r="AW62" i="2"/>
  <c r="R350" i="2"/>
  <c r="S350" i="2" s="1"/>
  <c r="P350" i="2"/>
  <c r="P95" i="2"/>
  <c r="R95" i="2"/>
  <c r="S95" i="2" s="1"/>
  <c r="R319" i="2"/>
  <c r="S319" i="2" s="1"/>
  <c r="P319" i="2"/>
  <c r="R108" i="2"/>
  <c r="S108" i="2" s="1"/>
  <c r="P108" i="2"/>
  <c r="R164" i="2"/>
  <c r="P164" i="2"/>
  <c r="R73" i="2"/>
  <c r="S73" i="2" s="1"/>
  <c r="P73" i="2"/>
  <c r="R343" i="2"/>
  <c r="S343" i="2" s="1"/>
  <c r="P343" i="2"/>
  <c r="P32" i="2"/>
  <c r="R32" i="2"/>
  <c r="R346" i="2"/>
  <c r="S346" i="2" s="1"/>
  <c r="P346" i="2"/>
  <c r="P313" i="2"/>
  <c r="R313" i="2"/>
  <c r="S313" i="2" s="1"/>
  <c r="R173" i="2"/>
  <c r="S173" i="2" s="1"/>
  <c r="P173" i="2"/>
  <c r="R356" i="2"/>
  <c r="S356" i="2" s="1"/>
  <c r="P356" i="2"/>
  <c r="P165" i="2"/>
  <c r="R165" i="2"/>
  <c r="S165" i="2" s="1"/>
  <c r="BJ10" i="2"/>
  <c r="R207" i="2"/>
  <c r="S207" i="2" s="1"/>
  <c r="P207" i="2"/>
  <c r="R42" i="2"/>
  <c r="S42" i="2" s="1"/>
  <c r="P42" i="2"/>
  <c r="R43" i="2"/>
  <c r="S43" i="2" s="1"/>
  <c r="P43" i="2"/>
  <c r="P358" i="2"/>
  <c r="R358" i="2"/>
  <c r="S358" i="2" s="1"/>
  <c r="R208" i="2"/>
  <c r="S208" i="2" s="1"/>
  <c r="P208" i="2"/>
  <c r="R212" i="2"/>
  <c r="S212" i="2" s="1"/>
  <c r="P212" i="2"/>
  <c r="AT384" i="2"/>
  <c r="R182" i="2"/>
  <c r="S182" i="2" s="1"/>
  <c r="P182" i="2"/>
  <c r="R194" i="2"/>
  <c r="S194" i="2" s="1"/>
  <c r="P194" i="2"/>
  <c r="R301" i="2"/>
  <c r="S301" i="2" s="1"/>
  <c r="P301" i="2"/>
  <c r="R275" i="2"/>
  <c r="S275" i="2" s="1"/>
  <c r="P275" i="2"/>
  <c r="R316" i="2"/>
  <c r="S316" i="2" s="1"/>
  <c r="P316" i="2"/>
  <c r="R365" i="2"/>
  <c r="S365" i="2" s="1"/>
  <c r="P365" i="2"/>
  <c r="R310" i="2"/>
  <c r="S310" i="2" s="1"/>
  <c r="P310" i="2"/>
  <c r="R199" i="2"/>
  <c r="S199" i="2" s="1"/>
  <c r="P199" i="2"/>
  <c r="R297" i="2"/>
  <c r="S297" i="2" s="1"/>
  <c r="P297" i="2"/>
  <c r="O395" i="2"/>
  <c r="P395" i="2" s="1"/>
  <c r="R369" i="2"/>
  <c r="P369" i="2"/>
  <c r="AV392" i="2"/>
  <c r="AW263" i="2"/>
  <c r="R85" i="2"/>
  <c r="S85" i="2" s="1"/>
  <c r="P85" i="2"/>
  <c r="R217" i="2"/>
  <c r="S217" i="2" s="1"/>
  <c r="P217" i="2"/>
  <c r="R324" i="2"/>
  <c r="S324" i="2" s="1"/>
  <c r="P324" i="2"/>
  <c r="R87" i="2"/>
  <c r="P87" i="2"/>
  <c r="O378" i="2" l="1"/>
  <c r="P378" i="2" s="1"/>
  <c r="O389" i="2"/>
  <c r="P338" i="2"/>
  <c r="O379" i="2"/>
  <c r="P379" i="2" s="1"/>
  <c r="O394" i="2"/>
  <c r="P394" i="2" s="1"/>
  <c r="O392" i="2"/>
  <c r="O386" i="2"/>
  <c r="P386" i="2" s="1"/>
  <c r="O391" i="2"/>
  <c r="P391" i="2" s="1"/>
  <c r="O388" i="2"/>
  <c r="P388" i="2" s="1"/>
  <c r="O381" i="2"/>
  <c r="P381" i="2" s="1"/>
  <c r="O380" i="2"/>
  <c r="P380" i="2" s="1"/>
  <c r="O393" i="2"/>
  <c r="P393" i="2" s="1"/>
  <c r="O390" i="2"/>
  <c r="P390" i="2" s="1"/>
  <c r="O375" i="2"/>
  <c r="P375" i="2" s="1"/>
  <c r="BL382" i="2"/>
  <c r="O377" i="2"/>
  <c r="P377" i="2" s="1"/>
  <c r="O384" i="2"/>
  <c r="P384" i="2" s="1"/>
  <c r="O387" i="2"/>
  <c r="P387" i="2" s="1"/>
  <c r="P236" i="2"/>
  <c r="R236" i="2"/>
  <c r="S236" i="2" s="1"/>
  <c r="R306" i="2"/>
  <c r="S306" i="2" s="1"/>
  <c r="P306" i="2"/>
  <c r="P76" i="2"/>
  <c r="R76" i="2"/>
  <c r="S76" i="2" s="1"/>
  <c r="R94" i="2"/>
  <c r="S94" i="2" s="1"/>
  <c r="P94" i="2"/>
  <c r="R296" i="2"/>
  <c r="S296" i="2" s="1"/>
  <c r="P296" i="2"/>
  <c r="P340" i="2"/>
  <c r="R340" i="2"/>
  <c r="S340" i="2" s="1"/>
  <c r="R261" i="2"/>
  <c r="S261" i="2" s="1"/>
  <c r="P261" i="2"/>
  <c r="R303" i="2"/>
  <c r="S303" i="2" s="1"/>
  <c r="P303" i="2"/>
  <c r="R272" i="2"/>
  <c r="S272" i="2" s="1"/>
  <c r="P272" i="2"/>
  <c r="P195" i="2"/>
  <c r="R195" i="2"/>
  <c r="S195" i="2" s="1"/>
  <c r="P224" i="2"/>
  <c r="R224" i="2"/>
  <c r="S224" i="2" s="1"/>
  <c r="R78" i="2"/>
  <c r="S78" i="2" s="1"/>
  <c r="P78" i="2"/>
  <c r="R326" i="2"/>
  <c r="S326" i="2" s="1"/>
  <c r="P326" i="2"/>
  <c r="P291" i="2"/>
  <c r="R291" i="2"/>
  <c r="S291" i="2" s="1"/>
  <c r="P149" i="2"/>
  <c r="R149" i="2"/>
  <c r="S149" i="2" s="1"/>
  <c r="R31" i="2"/>
  <c r="S31" i="2" s="1"/>
  <c r="P31" i="2"/>
  <c r="R347" i="2"/>
  <c r="S347" i="2" s="1"/>
  <c r="P347" i="2"/>
  <c r="R214" i="2"/>
  <c r="S214" i="2" s="1"/>
  <c r="P214" i="2"/>
  <c r="P327" i="2"/>
  <c r="R327" i="2"/>
  <c r="S327" i="2" s="1"/>
  <c r="P352" i="2"/>
  <c r="R352" i="2"/>
  <c r="S352" i="2" s="1"/>
  <c r="P315" i="2"/>
  <c r="R315" i="2"/>
  <c r="S315" i="2" s="1"/>
  <c r="R245" i="2"/>
  <c r="S245" i="2" s="1"/>
  <c r="P245" i="2"/>
  <c r="R357" i="2"/>
  <c r="S357" i="2" s="1"/>
  <c r="P357" i="2"/>
  <c r="R247" i="2"/>
  <c r="S247" i="2" s="1"/>
  <c r="P247" i="2"/>
  <c r="P205" i="2"/>
  <c r="R205" i="2"/>
  <c r="S205" i="2" s="1"/>
  <c r="R278" i="2"/>
  <c r="S278" i="2" s="1"/>
  <c r="P278" i="2"/>
  <c r="P86" i="2"/>
  <c r="R86" i="2"/>
  <c r="S86" i="2" s="1"/>
  <c r="R215" i="2"/>
  <c r="S215" i="2" s="1"/>
  <c r="P215" i="2"/>
  <c r="P162" i="2"/>
  <c r="R162" i="2"/>
  <c r="S162" i="2" s="1"/>
  <c r="R21" i="2"/>
  <c r="S21" i="2" s="1"/>
  <c r="P21" i="2"/>
  <c r="R133" i="2"/>
  <c r="S133" i="2" s="1"/>
  <c r="P133" i="2"/>
  <c r="P174" i="2"/>
  <c r="R174" i="2"/>
  <c r="S174" i="2" s="1"/>
  <c r="R257" i="2"/>
  <c r="S257" i="2" s="1"/>
  <c r="P257" i="2"/>
  <c r="R219" i="2"/>
  <c r="S219" i="2" s="1"/>
  <c r="P219" i="2"/>
  <c r="P158" i="2"/>
  <c r="R158" i="2"/>
  <c r="S158" i="2" s="1"/>
  <c r="P337" i="2"/>
  <c r="R337" i="2"/>
  <c r="S337" i="2" s="1"/>
  <c r="P308" i="2"/>
  <c r="R308" i="2"/>
  <c r="S308" i="2" s="1"/>
  <c r="R231" i="2"/>
  <c r="S231" i="2" s="1"/>
  <c r="P231" i="2"/>
  <c r="R253" i="2"/>
  <c r="S253" i="2" s="1"/>
  <c r="P253" i="2"/>
  <c r="R60" i="2"/>
  <c r="S60" i="2" s="1"/>
  <c r="P60" i="2"/>
  <c r="P203" i="2"/>
  <c r="R203" i="2"/>
  <c r="S203" i="2" s="1"/>
  <c r="R216" i="2"/>
  <c r="S216" i="2" s="1"/>
  <c r="P216" i="2"/>
  <c r="R99" i="2"/>
  <c r="S99" i="2" s="1"/>
  <c r="P99" i="2"/>
  <c r="P125" i="2"/>
  <c r="R125" i="2"/>
  <c r="S125" i="2" s="1"/>
  <c r="R226" i="2"/>
  <c r="S226" i="2" s="1"/>
  <c r="P226" i="2"/>
  <c r="P27" i="2"/>
  <c r="R27" i="2"/>
  <c r="S27" i="2" s="1"/>
  <c r="P102" i="2"/>
  <c r="R102" i="2"/>
  <c r="S102" i="2" s="1"/>
  <c r="P79" i="2"/>
  <c r="R79" i="2"/>
  <c r="S79" i="2" s="1"/>
  <c r="P362" i="2"/>
  <c r="R362" i="2"/>
  <c r="S362" i="2" s="1"/>
  <c r="P304" i="2"/>
  <c r="R304" i="2"/>
  <c r="S304" i="2" s="1"/>
  <c r="R372" i="2"/>
  <c r="S372" i="2" s="1"/>
  <c r="P372" i="2"/>
  <c r="R339" i="2"/>
  <c r="S339" i="2" s="1"/>
  <c r="P339" i="2"/>
  <c r="R269" i="2"/>
  <c r="S269" i="2" s="1"/>
  <c r="P269" i="2"/>
  <c r="P259" i="2"/>
  <c r="R259" i="2"/>
  <c r="S259" i="2" s="1"/>
  <c r="R235" i="2"/>
  <c r="S235" i="2" s="1"/>
  <c r="P235" i="2"/>
  <c r="P24" i="2"/>
  <c r="R24" i="2"/>
  <c r="S24" i="2" s="1"/>
  <c r="R184" i="2"/>
  <c r="S184" i="2" s="1"/>
  <c r="P184" i="2"/>
  <c r="R91" i="2"/>
  <c r="S91" i="2" s="1"/>
  <c r="P91" i="2"/>
  <c r="R68" i="2"/>
  <c r="S68" i="2" s="1"/>
  <c r="P68" i="2"/>
  <c r="P336" i="2"/>
  <c r="R336" i="2"/>
  <c r="S336" i="2" s="1"/>
  <c r="P209" i="2"/>
  <c r="R209" i="2"/>
  <c r="S209" i="2" s="1"/>
  <c r="R157" i="2"/>
  <c r="S157" i="2" s="1"/>
  <c r="P157" i="2"/>
  <c r="P374" i="2"/>
  <c r="R374" i="2"/>
  <c r="S374" i="2" s="1"/>
  <c r="R100" i="2"/>
  <c r="S100" i="2" s="1"/>
  <c r="P100" i="2"/>
  <c r="P115" i="2"/>
  <c r="R115" i="2"/>
  <c r="S115" i="2" s="1"/>
  <c r="P163" i="2"/>
  <c r="R163" i="2"/>
  <c r="S163" i="2" s="1"/>
  <c r="R183" i="2"/>
  <c r="S183" i="2" s="1"/>
  <c r="P183" i="2"/>
  <c r="R112" i="2"/>
  <c r="S112" i="2" s="1"/>
  <c r="P112" i="2"/>
  <c r="R84" i="2"/>
  <c r="S84" i="2" s="1"/>
  <c r="P84" i="2"/>
  <c r="R122" i="2"/>
  <c r="S122" i="2" s="1"/>
  <c r="P122" i="2"/>
  <c r="P260" i="2"/>
  <c r="R260" i="2"/>
  <c r="S260" i="2" s="1"/>
  <c r="P323" i="2"/>
  <c r="R323" i="2"/>
  <c r="S323" i="2" s="1"/>
  <c r="P118" i="2"/>
  <c r="R118" i="2"/>
  <c r="S118" i="2" s="1"/>
  <c r="R148" i="2"/>
  <c r="S148" i="2" s="1"/>
  <c r="P148" i="2"/>
  <c r="P238" i="2"/>
  <c r="R238" i="2"/>
  <c r="S238" i="2" s="1"/>
  <c r="R46" i="2"/>
  <c r="S46" i="2" s="1"/>
  <c r="P46" i="2"/>
  <c r="R248" i="2"/>
  <c r="S248" i="2" s="1"/>
  <c r="P248" i="2"/>
  <c r="R268" i="2"/>
  <c r="S268" i="2" s="1"/>
  <c r="P268" i="2"/>
  <c r="P227" i="2"/>
  <c r="R227" i="2"/>
  <c r="S227" i="2" s="1"/>
  <c r="P175" i="2"/>
  <c r="R175" i="2"/>
  <c r="S175" i="2" s="1"/>
  <c r="R241" i="2"/>
  <c r="S241" i="2" s="1"/>
  <c r="P241" i="2"/>
  <c r="R342" i="2"/>
  <c r="S342" i="2" s="1"/>
  <c r="P342" i="2"/>
  <c r="R160" i="2"/>
  <c r="S160" i="2" s="1"/>
  <c r="P160" i="2"/>
  <c r="P312" i="2"/>
  <c r="R312" i="2"/>
  <c r="S312" i="2" s="1"/>
  <c r="R321" i="2"/>
  <c r="S321" i="2" s="1"/>
  <c r="P321" i="2"/>
  <c r="P234" i="2"/>
  <c r="R234" i="2"/>
  <c r="S234" i="2" s="1"/>
  <c r="P243" i="2"/>
  <c r="R243" i="2"/>
  <c r="S243" i="2" s="1"/>
  <c r="R349" i="2"/>
  <c r="S349" i="2" s="1"/>
  <c r="P349" i="2"/>
  <c r="P213" i="2"/>
  <c r="R213" i="2"/>
  <c r="S213" i="2" s="1"/>
  <c r="P127" i="2"/>
  <c r="R127" i="2"/>
  <c r="S127" i="2" s="1"/>
  <c r="P150" i="2"/>
  <c r="R150" i="2"/>
  <c r="S150" i="2" s="1"/>
  <c r="P267" i="2"/>
  <c r="R267" i="2"/>
  <c r="S267" i="2" s="1"/>
  <c r="R106" i="2"/>
  <c r="S106" i="2" s="1"/>
  <c r="P106" i="2"/>
  <c r="P88" i="2"/>
  <c r="R88" i="2"/>
  <c r="S88" i="2" s="1"/>
  <c r="P64" i="2"/>
  <c r="R64" i="2"/>
  <c r="S64" i="2" s="1"/>
  <c r="R153" i="2"/>
  <c r="S153" i="2" s="1"/>
  <c r="P153" i="2"/>
  <c r="P353" i="2"/>
  <c r="R353" i="2"/>
  <c r="S353" i="2" s="1"/>
  <c r="P70" i="2"/>
  <c r="R70" i="2"/>
  <c r="S70" i="2" s="1"/>
  <c r="R314" i="2"/>
  <c r="S314" i="2" s="1"/>
  <c r="P314" i="2"/>
  <c r="R250" i="2"/>
  <c r="S250" i="2" s="1"/>
  <c r="P250" i="2"/>
  <c r="R186" i="2"/>
  <c r="S186" i="2" s="1"/>
  <c r="P186" i="2"/>
  <c r="R249" i="2"/>
  <c r="S249" i="2" s="1"/>
  <c r="P249" i="2"/>
  <c r="P103" i="2"/>
  <c r="R103" i="2"/>
  <c r="S103" i="2" s="1"/>
  <c r="R54" i="2"/>
  <c r="S54" i="2" s="1"/>
  <c r="P54" i="2"/>
  <c r="R246" i="2"/>
  <c r="S246" i="2" s="1"/>
  <c r="P246" i="2"/>
  <c r="R328" i="2"/>
  <c r="S328" i="2" s="1"/>
  <c r="P328" i="2"/>
  <c r="R373" i="2"/>
  <c r="S373" i="2" s="1"/>
  <c r="P373" i="2"/>
  <c r="AW392" i="2"/>
  <c r="R390" i="2"/>
  <c r="S390" i="2" s="1"/>
  <c r="S164" i="2"/>
  <c r="S138" i="2"/>
  <c r="S50" i="2"/>
  <c r="S211" i="2"/>
  <c r="AV382" i="2"/>
  <c r="AW382" i="2" s="1"/>
  <c r="AW377" i="2"/>
  <c r="S20" i="2"/>
  <c r="S338" i="2"/>
  <c r="S62" i="2"/>
  <c r="S276" i="2"/>
  <c r="S369" i="2"/>
  <c r="P389" i="2"/>
  <c r="BO382" i="2"/>
  <c r="BO10" i="2" s="1"/>
  <c r="BL10" i="2"/>
  <c r="S263" i="2"/>
  <c r="AW389" i="2"/>
  <c r="S87" i="2"/>
  <c r="S32" i="2"/>
  <c r="AW387" i="2"/>
  <c r="P392" i="2"/>
  <c r="AW384" i="2"/>
  <c r="O382" i="2" l="1"/>
  <c r="P382" i="2" s="1"/>
  <c r="R395" i="2"/>
  <c r="S395" i="2" s="1"/>
  <c r="R377" i="2"/>
  <c r="R385" i="2"/>
  <c r="S385" i="2" s="1"/>
  <c r="R387" i="2"/>
  <c r="S387" i="2" s="1"/>
  <c r="R392" i="2"/>
  <c r="S392" i="2" s="1"/>
  <c r="R378" i="2"/>
  <c r="S378" i="2" s="1"/>
  <c r="R380" i="2"/>
  <c r="S380" i="2" s="1"/>
  <c r="R394" i="2"/>
  <c r="S394" i="2" s="1"/>
  <c r="R391" i="2"/>
  <c r="S391" i="2" s="1"/>
  <c r="R388" i="2"/>
  <c r="S388" i="2" s="1"/>
  <c r="R375" i="2"/>
  <c r="S375" i="2" s="1"/>
  <c r="R386" i="2"/>
  <c r="S386" i="2" s="1"/>
  <c r="R381" i="2"/>
  <c r="S381" i="2" s="1"/>
  <c r="R393" i="2"/>
  <c r="S393" i="2" s="1"/>
  <c r="R384" i="2"/>
  <c r="S384" i="2" s="1"/>
  <c r="R389" i="2"/>
  <c r="S389" i="2" s="1"/>
  <c r="R379" i="2"/>
  <c r="S379" i="2" s="1"/>
  <c r="S377" i="2"/>
  <c r="R382" i="2" l="1"/>
  <c r="S382" i="2" s="1"/>
  <c r="I20" i="3"/>
  <c r="L20" i="3"/>
  <c r="O20" i="3"/>
  <c r="R20" i="3"/>
  <c r="U20" i="3"/>
  <c r="I39" i="3"/>
  <c r="L39" i="3"/>
  <c r="O39" i="3"/>
  <c r="R39" i="3"/>
  <c r="U39" i="3"/>
  <c r="I52" i="3"/>
  <c r="L52" i="3"/>
  <c r="O52" i="3"/>
  <c r="R52" i="3"/>
  <c r="U52" i="3"/>
  <c r="I78" i="3"/>
  <c r="L78" i="3"/>
  <c r="O78" i="3"/>
  <c r="R78" i="3"/>
  <c r="U78" i="3"/>
  <c r="I130" i="3" l="1"/>
  <c r="R130" i="3" l="1"/>
  <c r="L130" i="3"/>
  <c r="O130" i="3"/>
  <c r="U130" i="3"/>
  <c r="R157" i="3" l="1"/>
  <c r="L157" i="3"/>
  <c r="I157" i="3"/>
  <c r="O157" i="3"/>
  <c r="U157" i="3"/>
  <c r="U205" i="3" l="1"/>
  <c r="L205" i="3"/>
  <c r="O205" i="3"/>
  <c r="R205" i="3"/>
  <c r="I205" i="3"/>
  <c r="R258" i="3" l="1"/>
  <c r="O258" i="3"/>
  <c r="L258" i="3"/>
  <c r="I258" i="3"/>
  <c r="U258" i="3"/>
  <c r="U272" i="3" l="1"/>
  <c r="L272" i="3"/>
  <c r="O272" i="3"/>
  <c r="I272" i="3"/>
  <c r="R272" i="3"/>
  <c r="O335" i="3"/>
  <c r="L375" i="3" l="1"/>
  <c r="U377" i="3"/>
  <c r="O377" i="3"/>
  <c r="I377" i="3"/>
  <c r="R335" i="3"/>
  <c r="I335" i="3"/>
  <c r="U335" i="3"/>
  <c r="U378" i="3"/>
  <c r="L377" i="3"/>
  <c r="L335" i="3"/>
  <c r="R377" i="3"/>
  <c r="I375" i="3" l="1"/>
  <c r="O375" i="3"/>
  <c r="I376" i="3"/>
  <c r="R379" i="3"/>
  <c r="L376" i="3"/>
  <c r="O378" i="3"/>
  <c r="R376" i="3"/>
  <c r="R375" i="3"/>
  <c r="U379" i="3"/>
  <c r="O379" i="3"/>
  <c r="L379" i="3"/>
  <c r="U375" i="3"/>
  <c r="I378" i="3"/>
  <c r="R378" i="3"/>
  <c r="L378" i="3"/>
  <c r="O376" i="3"/>
  <c r="I379" i="3"/>
  <c r="U376" i="3"/>
  <c r="O380" i="3" l="1"/>
  <c r="L380" i="3"/>
  <c r="I380" i="3"/>
  <c r="U380" i="3"/>
  <c r="V380" i="3" s="1"/>
  <c r="W380" i="3" s="1"/>
  <c r="X380" i="3" s="1"/>
  <c r="Y380"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<sst xmlns="http://schemas.openxmlformats.org/spreadsheetml/2006/main" count="3032" uniqueCount="654">
  <si>
    <t>|</t>
  </si>
  <si>
    <t>Dit zijn bewerkingen binnen het huidige model mbt Jeugd. Basis van</t>
  </si>
  <si>
    <t>Omdat de herverdeling gelijk is</t>
  </si>
  <si>
    <t xml:space="preserve">Dit is gecorrigeerde </t>
  </si>
  <si>
    <t>Omdat de herverdeling gelijk is aan (GF nieuw - GF huidig) moet</t>
  </si>
  <si>
    <t>Als effect 2017 per inwoner 2017 neemt en dat met inwoner 2019</t>
  </si>
  <si>
    <t xml:space="preserve"> probleem is immers foute verwerking van de IU in het huidige model</t>
  </si>
  <si>
    <t>aan (GF nieuw - GF huidig) moet</t>
  </si>
  <si>
    <t>herverdeling voor onderdeel</t>
  </si>
  <si>
    <t>vermeningvuldigt krijg je een iets te laag macro-bedrag</t>
  </si>
  <si>
    <t>correctie Jeugd in huidig GF van</t>
  </si>
  <si>
    <t xml:space="preserve"> Jeugd</t>
  </si>
  <si>
    <t>op € 663.544.000 te komen</t>
  </si>
  <si>
    <t>Dit komt uit BZK-bestand 2017, zij het dat het is omgezet naar</t>
  </si>
  <si>
    <t>gemeentelijke indeling 2019</t>
  </si>
  <si>
    <t>correctie Participatie</t>
  </si>
  <si>
    <t>bron: BZK2019 aug.21</t>
  </si>
  <si>
    <t>Vgd</t>
  </si>
  <si>
    <t>I. verlaging huidig Jeugd met macro €664 mln</t>
  </si>
  <si>
    <t>III. Terugbrengen WPG-gecorr IU Vgd/18+ optie c</t>
  </si>
  <si>
    <t xml:space="preserve">VI (I+III) </t>
  </si>
  <si>
    <t>minus VI</t>
  </si>
  <si>
    <t>I. verlaging huidig Participatie met macro €78 mln</t>
  </si>
  <si>
    <t>II.a Terugbrengen Nieuwe wajong 2019</t>
  </si>
  <si>
    <t>II.b Terugbrengen 28% begeleiding regulier ex beschut 2019</t>
  </si>
  <si>
    <t>III = I*50,8/77,6) + II.a</t>
  </si>
  <si>
    <t>IV = I*26,8/77,6) + II.b</t>
  </si>
  <si>
    <t>V = III+IV</t>
  </si>
  <si>
    <t>III / inw2019</t>
  </si>
  <si>
    <t>IV / inw2019</t>
  </si>
  <si>
    <t>V / inw2019</t>
  </si>
  <si>
    <t>minus III</t>
  </si>
  <si>
    <t>minus IV</t>
  </si>
  <si>
    <t>minus V</t>
  </si>
  <si>
    <t>minus III / inw2019</t>
  </si>
  <si>
    <t>minus IV / inw2019</t>
  </si>
  <si>
    <t>minus V / inw2019</t>
  </si>
  <si>
    <t>GN19</t>
  </si>
  <si>
    <t>prv</t>
  </si>
  <si>
    <t>gemeenten (indeling 2019)</t>
  </si>
  <si>
    <t>inwo17 (g19)</t>
  </si>
  <si>
    <t>inwo19</t>
  </si>
  <si>
    <t>Totale correctie hv2019 ivm Jgd optie c en Prt</t>
  </si>
  <si>
    <t>Totale correctie hv2019 ivm Jgd optie c en Prt €/inw</t>
  </si>
  <si>
    <t>Huidig cluster Jeugd in BZK2019</t>
  </si>
  <si>
    <t>Voogdij_18plus (Sept.circ 2019)</t>
  </si>
  <si>
    <t>BASIS voor optie c Voogdij_18_plus AU19v2 incl WPB17 als €/inw</t>
  </si>
  <si>
    <t>optie c Voogdij_18_plus AU19v2 incl WPB17 als €/inw</t>
  </si>
  <si>
    <t>A. 18+/voogdij jeugd 2017 in BZK-bestand17 (indeling 2019)</t>
  </si>
  <si>
    <t>B. Vgd18+ in BZK-bestand17 met WPG-correctie (indeling 2019)</t>
  </si>
  <si>
    <t>C. = (C-B) WPB-effect Vgd18+ in BZK-bestand17 (indeling 2019)</t>
  </si>
  <si>
    <t>D. = (C/inw17) WPB-effect Vgd18 2017 (indeling 2019)</t>
  </si>
  <si>
    <t>Huidig cluster Participatie in BZK2019</t>
  </si>
  <si>
    <t>Nieuwe wajong 2019 (Sept.circ 2019)</t>
  </si>
  <si>
    <t>Nieuwe begeleiding regulier ex beschut 2019 (28%) (Sept. circ 2019)</t>
  </si>
  <si>
    <t>Verlaging Huidig cluster Jeugd in BZK2019</t>
  </si>
  <si>
    <t>optie c IU Voogdij/18+ in 2019 met WPG-correctie</t>
  </si>
  <si>
    <t>Correctie Huidig Jeugd met optie c IU Voogdij/18+ in 2019 met WPG-correctie</t>
  </si>
  <si>
    <t>Correctie Huidig Jeugd met optie c IU Voogdij/18+ in 2019 met WPG-correctie €/inw</t>
  </si>
  <si>
    <t>Gecorrigeerde hv2019 (obv optie c IU Voogdij/18+ in 2019 met WPG-correctie</t>
  </si>
  <si>
    <t>Gecorrigeerde hv2019 (obv optie c IU Voogdij/18+ in 2019 met WPG-correctie €/inw</t>
  </si>
  <si>
    <t>Verlaging Huidig cluster Participatie in BZK2019</t>
  </si>
  <si>
    <t>IU Nieuwe wajong 2019</t>
  </si>
  <si>
    <t>IU Nieuwe begeleiding 2019 (28%)</t>
  </si>
  <si>
    <t>Correctie Huidig Participatie ivm IU Nwe wajong 2019</t>
  </si>
  <si>
    <t>Correctie Huidig Participatie ivm 28% IU Nwe Begeleiding 2019</t>
  </si>
  <si>
    <t>Som Correctie Huidig Participatie ivm 2 IU's 2019</t>
  </si>
  <si>
    <t>Correctie Huidig Participatie ivm IU Nwe wajong 2019 €/inw</t>
  </si>
  <si>
    <t>Correctie Huidig Participatie ivm 28% IU Nwe Begeleiding 2019 €/inw</t>
  </si>
  <si>
    <t>Som Correctie Huidig Participatie ivm 2 IU's 2019 €/inw</t>
  </si>
  <si>
    <t>Som Correctie op hv2019 cf BZK ivm 2 Part IU's 2019</t>
  </si>
  <si>
    <t>Som Correctie op hv2019 cf BZK ivm 2 Part IU's  €/inw</t>
  </si>
  <si>
    <t>inwoners 2019</t>
  </si>
  <si>
    <t>gr.groep</t>
  </si>
  <si>
    <t>Schiermonnikoog</t>
  </si>
  <si>
    <t>Vlieland</t>
  </si>
  <si>
    <t>Rozendaal</t>
  </si>
  <si>
    <t>Ameland</t>
  </si>
  <si>
    <t>Terschelling</t>
  </si>
  <si>
    <t>Renswoude</t>
  </si>
  <si>
    <t>Baarle-Nassau</t>
  </si>
  <si>
    <t>Noord-Beveland</t>
  </si>
  <si>
    <t>Mook en Middelaar</t>
  </si>
  <si>
    <t>Zoeterwoude</t>
  </si>
  <si>
    <t>Eemnes</t>
  </si>
  <si>
    <t>Loppersum</t>
  </si>
  <si>
    <t>Beemster</t>
  </si>
  <si>
    <t>Oostzaan</t>
  </si>
  <si>
    <t>Scherpenzeel</t>
  </si>
  <si>
    <t>Vaals</t>
  </si>
  <si>
    <t>Alphen-Chaam</t>
  </si>
  <si>
    <t>Oudewater</t>
  </si>
  <si>
    <t>Simpelveld</t>
  </si>
  <si>
    <t>Boekel</t>
  </si>
  <si>
    <t>Mill en Sint Hubert</t>
  </si>
  <si>
    <t>Doesburg</t>
  </si>
  <si>
    <t>Laren</t>
  </si>
  <si>
    <t>Blaricum</t>
  </si>
  <si>
    <t>Landsmeer</t>
  </si>
  <si>
    <t>Sint-Anthonis</t>
  </si>
  <si>
    <t>Appingedam</t>
  </si>
  <si>
    <t>Opmeer</t>
  </si>
  <si>
    <t>Hattem</t>
  </si>
  <si>
    <t>Pekela</t>
  </si>
  <si>
    <t>Voerendaal</t>
  </si>
  <si>
    <t>Grave</t>
  </si>
  <si>
    <t>Kapelle</t>
  </si>
  <si>
    <t>Reusel-De Mierden</t>
  </si>
  <si>
    <t>Bergen (L.)</t>
  </si>
  <si>
    <t>Woudenberg</t>
  </si>
  <si>
    <t>Beesel</t>
  </si>
  <si>
    <t>Uitgeest</t>
  </si>
  <si>
    <t>Texel</t>
  </si>
  <si>
    <t>Ouder-Amstel</t>
  </si>
  <si>
    <t>Montfoort</t>
  </si>
  <si>
    <t>Haaren</t>
  </si>
  <si>
    <t>Gulpen-Wittem</t>
  </si>
  <si>
    <t>Lopik</t>
  </si>
  <si>
    <t>Westvoorne</t>
  </si>
  <si>
    <t>Westervoort</t>
  </si>
  <si>
    <t>Bunnik</t>
  </si>
  <si>
    <t>Hilvarenbeek</t>
  </si>
  <si>
    <t>Landerd</t>
  </si>
  <si>
    <t>Harlingen</t>
  </si>
  <si>
    <t>Beek</t>
  </si>
  <si>
    <t>Heeze-Leende</t>
  </si>
  <si>
    <t>Wormerland</t>
  </si>
  <si>
    <t>Valkenburg aan de Geul</t>
  </si>
  <si>
    <t>Heumen</t>
  </si>
  <si>
    <t>Asten</t>
  </si>
  <si>
    <t>Son en Breugel</t>
  </si>
  <si>
    <t>Nederweert</t>
  </si>
  <si>
    <t>Staphorst</t>
  </si>
  <si>
    <t>Zandvoort</t>
  </si>
  <si>
    <t>Gennep</t>
  </si>
  <si>
    <t>Brielle</t>
  </si>
  <si>
    <t>Waalre</t>
  </si>
  <si>
    <t>Waterland</t>
  </si>
  <si>
    <t>Ommen</t>
  </si>
  <si>
    <t>Hardinxveld-Giessendam</t>
  </si>
  <si>
    <t>Olst-Wijhe</t>
  </si>
  <si>
    <t>Bergeijk</t>
  </si>
  <si>
    <t>Enkhuizen</t>
  </si>
  <si>
    <t>Heerde</t>
  </si>
  <si>
    <t>Oirschot</t>
  </si>
  <si>
    <t>Druten</t>
  </si>
  <si>
    <t>Dantumadiel</t>
  </si>
  <si>
    <t>Meerssen</t>
  </si>
  <si>
    <t>West Maas en Waal</t>
  </si>
  <si>
    <t>Eersel</t>
  </si>
  <si>
    <t>Someren</t>
  </si>
  <si>
    <t>Weesp</t>
  </si>
  <si>
    <t>Westerveld</t>
  </si>
  <si>
    <t>Midden-Delfland</t>
  </si>
  <si>
    <t>Drechterland</t>
  </si>
  <si>
    <t>Rhenen</t>
  </si>
  <si>
    <t>Alblasserdam</t>
  </si>
  <si>
    <t>Bladel</t>
  </si>
  <si>
    <t>Cranendonck</t>
  </si>
  <si>
    <t>Roerdalen</t>
  </si>
  <si>
    <t>Brummen</t>
  </si>
  <si>
    <t>Urk</t>
  </si>
  <si>
    <t>Tubbergen</t>
  </si>
  <si>
    <t>Geertruidenberg</t>
  </si>
  <si>
    <t>Bunschoten</t>
  </si>
  <si>
    <t>Zundert</t>
  </si>
  <si>
    <t>Stede Broec</t>
  </si>
  <si>
    <t>Veere</t>
  </si>
  <si>
    <t>Woensdrecht</t>
  </si>
  <si>
    <t>Hillegom</t>
  </si>
  <si>
    <t>Zeewolde</t>
  </si>
  <si>
    <t>Laarbeek</t>
  </si>
  <si>
    <t>Zwartewaterland</t>
  </si>
  <si>
    <t>Rucphen</t>
  </si>
  <si>
    <t>Losser</t>
  </si>
  <si>
    <t>Reimerswaal</t>
  </si>
  <si>
    <t>Koggenland</t>
  </si>
  <si>
    <t>Lisse</t>
  </si>
  <si>
    <t>Borsele</t>
  </si>
  <si>
    <t>Elburg</t>
  </si>
  <si>
    <t>Nuenen c.a.</t>
  </si>
  <si>
    <t>Borne</t>
  </si>
  <si>
    <t>Loon op Zand</t>
  </si>
  <si>
    <t>Sluis</t>
  </si>
  <si>
    <t>Bloemendaal</t>
  </si>
  <si>
    <t>Heiloo</t>
  </si>
  <si>
    <t>Oldebroek</t>
  </si>
  <si>
    <t>Maasgouw</t>
  </si>
  <si>
    <t>Wijk bij Duurstede</t>
  </si>
  <si>
    <t>Goirle</t>
  </si>
  <si>
    <t>Wijdemeren</t>
  </si>
  <si>
    <t>Neder-Betuwe</t>
  </si>
  <si>
    <t>De Wolden</t>
  </si>
  <si>
    <t>Putten</t>
  </si>
  <si>
    <t>Haaksbergen</t>
  </si>
  <si>
    <t>Wierden</t>
  </si>
  <si>
    <t>Voorst</t>
  </si>
  <si>
    <t>Oegstgeest</t>
  </si>
  <si>
    <t>Maasdriel</t>
  </si>
  <si>
    <t>Delfzijl</t>
  </si>
  <si>
    <t>Baarn</t>
  </si>
  <si>
    <t>Cuijk</t>
  </si>
  <si>
    <t>Stein</t>
  </si>
  <si>
    <t>Sliedrecht</t>
  </si>
  <si>
    <t>Steenbergen</t>
  </si>
  <si>
    <t>Westerwolde</t>
  </si>
  <si>
    <t>Albrandswaard</t>
  </si>
  <si>
    <t>Duiven</t>
  </si>
  <si>
    <t>Borger-Odoorn</t>
  </si>
  <si>
    <t>Aa en Hunze</t>
  </si>
  <si>
    <t>Voorschoten</t>
  </si>
  <si>
    <t>Ooststellingwerf</t>
  </si>
  <si>
    <t>Eijsden-Margraten</t>
  </si>
  <si>
    <t>Tholen</t>
  </si>
  <si>
    <t>Weststellingwerf</t>
  </si>
  <si>
    <t>Beuningen</t>
  </si>
  <si>
    <t>Dongen</t>
  </si>
  <si>
    <t>Oisterwijk</t>
  </si>
  <si>
    <t>Wassenaar</t>
  </si>
  <si>
    <t>Dinkelland</t>
  </si>
  <si>
    <t>Vught</t>
  </si>
  <si>
    <t>Gilze en Rijen</t>
  </si>
  <si>
    <t>Buren</t>
  </si>
  <si>
    <t>Ermelo</t>
  </si>
  <si>
    <t>Kaag en Braassem</t>
  </si>
  <si>
    <t>Aalten</t>
  </si>
  <si>
    <t>Leiderdorp</t>
  </si>
  <si>
    <t>Drimmelen</t>
  </si>
  <si>
    <t>Heemstede</t>
  </si>
  <si>
    <t>Nunspeet</t>
  </si>
  <si>
    <t>Veendam</t>
  </si>
  <si>
    <t>Hulst</t>
  </si>
  <si>
    <t>Achtkarspelen</t>
  </si>
  <si>
    <t>Langedijk</t>
  </si>
  <si>
    <t>Brunssum</t>
  </si>
  <si>
    <t>Waddinxveen</t>
  </si>
  <si>
    <t>Zaltbommel</t>
  </si>
  <si>
    <t>Dalfsen</t>
  </si>
  <si>
    <t>Culemborg</t>
  </si>
  <si>
    <t>Nieuwkoop</t>
  </si>
  <si>
    <t>Winterswijk</t>
  </si>
  <si>
    <t>Sint-Michielsgestel</t>
  </si>
  <si>
    <t>Boxmeer</t>
  </si>
  <si>
    <t>Diemen</t>
  </si>
  <si>
    <t>Krimpen aan den IJssel</t>
  </si>
  <si>
    <t>Uithoorn</t>
  </si>
  <si>
    <t>Oost Gelre</t>
  </si>
  <si>
    <t>Opsterland</t>
  </si>
  <si>
    <t>Best</t>
  </si>
  <si>
    <t>Bergen (NH.)</t>
  </si>
  <si>
    <t>Leusden</t>
  </si>
  <si>
    <t>Halderberge</t>
  </si>
  <si>
    <t>Gemert-Bakel</t>
  </si>
  <si>
    <t>Boxtel</t>
  </si>
  <si>
    <t>Bernheze</t>
  </si>
  <si>
    <t>Valkenswaard</t>
  </si>
  <si>
    <t>Hendrik-Ido-Ambacht</t>
  </si>
  <si>
    <t>Noordenveld</t>
  </si>
  <si>
    <t>Renkum</t>
  </si>
  <si>
    <t>Echt-Susteren</t>
  </si>
  <si>
    <t>Aalsmeer</t>
  </si>
  <si>
    <t>Tytsjerksteradiel</t>
  </si>
  <si>
    <t>Stadskanaal</t>
  </si>
  <si>
    <t>Oldenzaal</t>
  </si>
  <si>
    <t>Papendrecht</t>
  </si>
  <si>
    <t>Deurne</t>
  </si>
  <si>
    <t>Maassluis</t>
  </si>
  <si>
    <t>Epe</t>
  </si>
  <si>
    <t>Midden-Drenthe</t>
  </si>
  <si>
    <t>Meppel</t>
  </si>
  <si>
    <t>Lochem</t>
  </si>
  <si>
    <t>Tynaarlo</t>
  </si>
  <si>
    <t>Schouwen-Duiveland</t>
  </si>
  <si>
    <t>Twenterand</t>
  </si>
  <si>
    <t>IJsselstein</t>
  </si>
  <si>
    <t>Bodegraven-Reeuwijk</t>
  </si>
  <si>
    <t>Berg en Dal</t>
  </si>
  <si>
    <t>Hof van Twente</t>
  </si>
  <si>
    <t>Coevorden</t>
  </si>
  <si>
    <t>Leudal</t>
  </si>
  <si>
    <t>Beekdaelen</t>
  </si>
  <si>
    <t>Castricum</t>
  </si>
  <si>
    <t>Hellendoorn</t>
  </si>
  <si>
    <t>Montferland</t>
  </si>
  <si>
    <t>Edam-Volendam</t>
  </si>
  <si>
    <t>Bronckhorst</t>
  </si>
  <si>
    <t>Gorinchem</t>
  </si>
  <si>
    <t>Moerdijk</t>
  </si>
  <si>
    <t>Teylingen</t>
  </si>
  <si>
    <t>Raalte</t>
  </si>
  <si>
    <t>Landgraaf</t>
  </si>
  <si>
    <t>Goes</t>
  </si>
  <si>
    <t>Oldambt</t>
  </si>
  <si>
    <t>Rijssen-Holten</t>
  </si>
  <si>
    <t>Wageningen</t>
  </si>
  <si>
    <t>Heemskerk</t>
  </si>
  <si>
    <t>Oude IJsselstreek</t>
  </si>
  <si>
    <t>Geldrop-Mierlo</t>
  </si>
  <si>
    <t>Hellevoetsluis</t>
  </si>
  <si>
    <t>Dronten</t>
  </si>
  <si>
    <t>Wijchen</t>
  </si>
  <si>
    <t>Beverwijk</t>
  </si>
  <si>
    <t>Huizen</t>
  </si>
  <si>
    <t>Uden</t>
  </si>
  <si>
    <t>Tiel</t>
  </si>
  <si>
    <t>Horst aan de Maas</t>
  </si>
  <si>
    <t>Zuidplas</t>
  </si>
  <si>
    <t>De Bilt</t>
  </si>
  <si>
    <t>Noordwijk</t>
  </si>
  <si>
    <t>Nijkerk</t>
  </si>
  <si>
    <t>Peel en Maas</t>
  </si>
  <si>
    <t>Venray</t>
  </si>
  <si>
    <t>Zevenaar</t>
  </si>
  <si>
    <t>Rheden</t>
  </si>
  <si>
    <t>Etten-Leur</t>
  </si>
  <si>
    <t>Molenlanden</t>
  </si>
  <si>
    <t>Berkelland</t>
  </si>
  <si>
    <t>Steenwijkerland</t>
  </si>
  <si>
    <t>De Ronde Venen</t>
  </si>
  <si>
    <t>Heusden</t>
  </si>
  <si>
    <t>Vlissingen</t>
  </si>
  <si>
    <t>Zwijndrecht</t>
  </si>
  <si>
    <t>Medemblik</t>
  </si>
  <si>
    <t>Noardeast-Fryslân</t>
  </si>
  <si>
    <t>Veldhoven</t>
  </si>
  <si>
    <t>Kerkrade</t>
  </si>
  <si>
    <t>Waadhoeke</t>
  </si>
  <si>
    <t>Soest</t>
  </si>
  <si>
    <t>Ridderkerk</t>
  </si>
  <si>
    <t>Lingewaard</t>
  </si>
  <si>
    <t>Schagen</t>
  </si>
  <si>
    <t>Noordoostpolder</t>
  </si>
  <si>
    <t>Overbetuwe</t>
  </si>
  <si>
    <t>Harderwijk</t>
  </si>
  <si>
    <t>Zutphen</t>
  </si>
  <si>
    <t>Hollands Kroon</t>
  </si>
  <si>
    <t>Het Hogeland</t>
  </si>
  <si>
    <t>Waalwijk</t>
  </si>
  <si>
    <t>Middelburg</t>
  </si>
  <si>
    <t>Barendrecht</t>
  </si>
  <si>
    <t>Utrechtse Heuvelrug</t>
  </si>
  <si>
    <t>Goeree-Overflakkee</t>
  </si>
  <si>
    <t>Weert</t>
  </si>
  <si>
    <t>Houten</t>
  </si>
  <si>
    <t>Heerenveen</t>
  </si>
  <si>
    <t>West Betuwe</t>
  </si>
  <si>
    <t>De Fryske Marren</t>
  </si>
  <si>
    <t>Woerden</t>
  </si>
  <si>
    <t>Rijswijk</t>
  </si>
  <si>
    <t>Kampen</t>
  </si>
  <si>
    <t>Pijnacker-Nootdorp</t>
  </si>
  <si>
    <t>Terneuzen</t>
  </si>
  <si>
    <t>Altena</t>
  </si>
  <si>
    <t>Den Helder</t>
  </si>
  <si>
    <t>Oosterhout</t>
  </si>
  <si>
    <t>Hoogeveen</t>
  </si>
  <si>
    <t>Vijfheerenlanden</t>
  </si>
  <si>
    <t>Smallingerland</t>
  </si>
  <si>
    <t>Krimpenerwaard</t>
  </si>
  <si>
    <t>Heerhugowaard</t>
  </si>
  <si>
    <t>Doetinchem</t>
  </si>
  <si>
    <t>Gooise Meren</t>
  </si>
  <si>
    <t>Barneveld</t>
  </si>
  <si>
    <t>Roermond</t>
  </si>
  <si>
    <t>Hardenberg</t>
  </si>
  <si>
    <t>Midden-Groningen</t>
  </si>
  <si>
    <t>Lansingerland</t>
  </si>
  <si>
    <t>Westerkwartier</t>
  </si>
  <si>
    <t>Nieuwegein</t>
  </si>
  <si>
    <t>Zeist</t>
  </si>
  <si>
    <t>Stichtse Vecht</t>
  </si>
  <si>
    <t>Katwijk</t>
  </si>
  <si>
    <t>Veenendaal</t>
  </si>
  <si>
    <t>Bergen op Zoom</t>
  </si>
  <si>
    <t>Capelle aan den IJssel</t>
  </si>
  <si>
    <t>Assen</t>
  </si>
  <si>
    <t>Velsen</t>
  </si>
  <si>
    <t>Vlaardingen</t>
  </si>
  <si>
    <t>Almelo</t>
  </si>
  <si>
    <t>Hoorn</t>
  </si>
  <si>
    <t>Gouda</t>
  </si>
  <si>
    <t>Leidschendam-Voorburg</t>
  </si>
  <si>
    <t>Roosendaal</t>
  </si>
  <si>
    <t>Lelystad</t>
  </si>
  <si>
    <t>Schiedam</t>
  </si>
  <si>
    <t>Purmerend</t>
  </si>
  <si>
    <t>Hengelo (O)</t>
  </si>
  <si>
    <t>Meierijstad</t>
  </si>
  <si>
    <t>Nissewaard</t>
  </si>
  <si>
    <t>Hoeksche Waard</t>
  </si>
  <si>
    <t>Heerlen</t>
  </si>
  <si>
    <t>Súdwest-Fryslân</t>
  </si>
  <si>
    <t>Hilversum</t>
  </si>
  <si>
    <t>Amstelveen</t>
  </si>
  <si>
    <t>Oss</t>
  </si>
  <si>
    <t>Helmond</t>
  </si>
  <si>
    <t>Sittard-Geleen</t>
  </si>
  <si>
    <t>Deventer</t>
  </si>
  <si>
    <t>Venlo</t>
  </si>
  <si>
    <t>Delft</t>
  </si>
  <si>
    <t>Emmen</t>
  </si>
  <si>
    <t>Alkmaar</t>
  </si>
  <si>
    <t>Westland</t>
  </si>
  <si>
    <t>Alphen aan den Rijn</t>
  </si>
  <si>
    <t>Ede</t>
  </si>
  <si>
    <t>Dordrecht</t>
  </si>
  <si>
    <t>Maastricht</t>
  </si>
  <si>
    <t>Leeuwarden</t>
  </si>
  <si>
    <t>Leiden</t>
  </si>
  <si>
    <t>Zoetermeer</t>
  </si>
  <si>
    <t>Zwolle</t>
  </si>
  <si>
    <t>'s-Hertogenbosch</t>
  </si>
  <si>
    <t>Haarlemmermeer</t>
  </si>
  <si>
    <t>Zaanstad</t>
  </si>
  <si>
    <t>Amersfoort</t>
  </si>
  <si>
    <t>Enschede</t>
  </si>
  <si>
    <t>Arnhem</t>
  </si>
  <si>
    <t>Haarlem</t>
  </si>
  <si>
    <t>Apeldoorn</t>
  </si>
  <si>
    <t>Nijmegen</t>
  </si>
  <si>
    <t>Breda</t>
  </si>
  <si>
    <t>Almere</t>
  </si>
  <si>
    <t>Tilburg</t>
  </si>
  <si>
    <t>Groningen</t>
  </si>
  <si>
    <t>Eindhoven</t>
  </si>
  <si>
    <t>Utrecht</t>
  </si>
  <si>
    <t>'s-Gravenhage</t>
  </si>
  <si>
    <t>Rotterdam</t>
  </si>
  <si>
    <t>Amsterdam</t>
  </si>
  <si>
    <t>0_20 dzd</t>
  </si>
  <si>
    <t>20_50 dzd</t>
  </si>
  <si>
    <t>50_100 dzd</t>
  </si>
  <si>
    <t>100_250 dzd</t>
  </si>
  <si>
    <t>G4</t>
  </si>
  <si>
    <t>Nederland</t>
  </si>
  <si>
    <t>Gro</t>
  </si>
  <si>
    <t>Fry</t>
  </si>
  <si>
    <t>Dre</t>
  </si>
  <si>
    <t>Ovr</t>
  </si>
  <si>
    <t>Gld</t>
  </si>
  <si>
    <t>Utr</t>
  </si>
  <si>
    <t>N-H</t>
  </si>
  <si>
    <t>Z-H</t>
  </si>
  <si>
    <t>Zee</t>
  </si>
  <si>
    <t>N-B</t>
  </si>
  <si>
    <t>Lim</t>
  </si>
  <si>
    <t>Flv</t>
  </si>
  <si>
    <t>X</t>
  </si>
  <si>
    <t>Input data voor corrigeren fout  bij berekening herverdeling 2019</t>
  </si>
  <si>
    <t>Gecorrigeerde op hv2019 ivm 3 IU's 2019 €/inw</t>
  </si>
  <si>
    <t>Gecorrigeerde op hv2019 ivm 3 IU's 2019</t>
  </si>
  <si>
    <t>Totale correctie hv2019 ivm 3 IU's 2019 €/inw</t>
  </si>
  <si>
    <t>Totale correctie hv2019 ivm 3 IU's 2019</t>
  </si>
  <si>
    <t>Uitgangspunten correctie:</t>
  </si>
  <si>
    <r>
      <t xml:space="preserve">c. We stellen het bedrag van 2019 in euro </t>
    </r>
    <r>
      <rPr>
        <u/>
        <sz val="10"/>
        <color theme="1"/>
        <rFont val="Calibri"/>
        <family val="2"/>
      </rPr>
      <t>per inwoner</t>
    </r>
    <r>
      <rPr>
        <sz val="10"/>
        <color theme="1"/>
        <rFont val="Calibri"/>
        <family val="2"/>
      </rPr>
      <t xml:space="preserve"> gelijk aan dat van de simulatie in 2017 (de verandering van het bedrag</t>
    </r>
  </si>
  <si>
    <t xml:space="preserve">    hangt dan af van de eventuele bevolkingsgroei of -daling.)</t>
  </si>
  <si>
    <t xml:space="preserve"> Om de IU 'in ere te herstellen' zal  een bedrag moeten wordengekozen. En elke keuze heeft invloed op de uitkomst. </t>
  </si>
  <si>
    <t>Er zijn een paar keuzes:</t>
  </si>
  <si>
    <t xml:space="preserve">a. We stellen het bedrag van 2019 in euro gelijk aan dat van de simulatie in 2017 </t>
  </si>
  <si>
    <t xml:space="preserve">b. We stellen het bedrag van 2019 in euro gelijk aan de verhouding van  2017 </t>
  </si>
  <si>
    <t xml:space="preserve">In deze vergelijking hebben we gekozen voor c. </t>
  </si>
  <si>
    <t xml:space="preserve">Bron: </t>
  </si>
  <si>
    <t>klasse-indeling met inwoners 1.1.2019</t>
  </si>
  <si>
    <t>Groningen (prv)</t>
  </si>
  <si>
    <t>Fryslân</t>
  </si>
  <si>
    <t>Drenthe</t>
  </si>
  <si>
    <t>Overijssel</t>
  </si>
  <si>
    <t>Gelderland</t>
  </si>
  <si>
    <t>Utrecht (prv)</t>
  </si>
  <si>
    <t>Zeeland</t>
  </si>
  <si>
    <t>Noord-Brabant</t>
  </si>
  <si>
    <t>Limburg</t>
  </si>
  <si>
    <t>inwoners 1.1.2019</t>
  </si>
  <si>
    <t>Daarom moet je alle bedragen iets verhogen om weer goed uit te komen</t>
  </si>
  <si>
    <t>Dit zijn bewerkingen binnen het huidige model mbt Participatie. Basis van</t>
  </si>
  <si>
    <t>Correctie op hv2019 vlgs BZK met optie c IU Voogdij/18+ in 2019 met WPG-correctie</t>
  </si>
  <si>
    <t>Correctie op hv2019 vlgs BZK met optie c IU Voogdij/18+ in 2019 met WPG-correctie €/inw</t>
  </si>
  <si>
    <t>Correctie op hv2019 vlgs BZK ivm IU Nwe wajong 2019</t>
  </si>
  <si>
    <t>Correctie op hv2019 vlgs BZK ivm 28% IU Nwe Begeleiding 2019</t>
  </si>
  <si>
    <t>Som Correctie op hv2019 vlgs BZK ivm 2 Part IU's 2019</t>
  </si>
  <si>
    <t>Correctie op hv2019 vlgs BZK ivm IU Nwe wajong €/inw</t>
  </si>
  <si>
    <t>Correctie op hv2019 vlgs BZK ivm 28% IU Nwe Begeleiding  €/inw</t>
  </si>
  <si>
    <t>Som Correctie op hv2019 vlgs BZK ivm 2 Part IU's  €/inw</t>
  </si>
  <si>
    <t>Uitgangspunt verwerken effecten WPB</t>
  </si>
  <si>
    <t>Nieuwe begeleiding regulier ex beschut 2019 (100%) (Sept.circ 2019)</t>
  </si>
  <si>
    <t>Provinciale totalen in rijen 20, 39, 52, 78, 130, 157, 205, 258, 272, 335, 367, 374</t>
  </si>
  <si>
    <t>Uitkomsten voor afzonderlijke gemeenten: overige rijen 8 t/m 374</t>
  </si>
  <si>
    <t>Uitkomsten voor grootteklassen rijen 375 t/m 379</t>
  </si>
  <si>
    <t xml:space="preserve"> hv19 vlgs BZK aug 2021</t>
  </si>
  <si>
    <t xml:space="preserve"> hv19 BZK aug 2021</t>
  </si>
  <si>
    <t>Correctie op hv2019 BZK met IU Voogdij/18+ met WPG-correctie</t>
  </si>
  <si>
    <t>Correctie op hv2019 BZK met IU Voogdij/18+ met WPG-correctie / inw2019</t>
  </si>
  <si>
    <t>A</t>
  </si>
  <si>
    <t>B</t>
  </si>
  <si>
    <t>C</t>
  </si>
  <si>
    <t>D</t>
  </si>
  <si>
    <t>E</t>
  </si>
  <si>
    <t>F</t>
  </si>
  <si>
    <t>G</t>
  </si>
  <si>
    <t>H</t>
  </si>
  <si>
    <t>I</t>
  </si>
  <si>
    <t>J</t>
  </si>
  <si>
    <t>K</t>
  </si>
  <si>
    <t>L</t>
  </si>
  <si>
    <t>M</t>
  </si>
  <si>
    <t>N</t>
  </si>
  <si>
    <t>O</t>
  </si>
  <si>
    <t>P</t>
  </si>
  <si>
    <t>Q</t>
  </si>
  <si>
    <t>R</t>
  </si>
  <si>
    <t>S</t>
  </si>
  <si>
    <t>T</t>
  </si>
  <si>
    <t>U</t>
  </si>
  <si>
    <t>= H / G</t>
  </si>
  <si>
    <t>= K / G</t>
  </si>
  <si>
    <t>= N / G</t>
  </si>
  <si>
    <t>= Q / G</t>
  </si>
  <si>
    <t>= K + N</t>
  </si>
  <si>
    <t>= T / G</t>
  </si>
  <si>
    <t>= H + Q</t>
  </si>
  <si>
    <t>Zie in "details…"</t>
  </si>
  <si>
    <t>V</t>
  </si>
  <si>
    <t>W</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</si>
  <si>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</si>
  <si>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</si>
  <si>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</si>
  <si>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</si>
  <si>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</si>
  <si>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</si>
  <si>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</si>
  <si>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</si>
  <si>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</si>
  <si>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</si>
  <si>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</si>
  <si>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</si>
  <si>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</si>
  <si>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</si>
  <si>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</si>
  <si>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</si>
  <si>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</si>
  <si>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</si>
  <si>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</si>
  <si>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</si>
  <si>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</si>
  <si>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</si>
  <si>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</si>
  <si>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</si>
  <si>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</si>
  <si>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</si>
  <si>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</si>
  <si>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</si>
  <si>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</si>
  <si>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</si>
  <si>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</si>
  <si>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</si>
  <si>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</si>
  <si>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</si>
  <si>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</si>
  <si>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</si>
  <si>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</si>
  <si>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</si>
  <si>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</si>
  <si>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</si>
  <si>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</si>
  <si>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</si>
  <si>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</si>
  <si>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</si>
  <si>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</si>
  <si>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</si>
  <si>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</si>
  <si>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</si>
  <si>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</si>
  <si>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</si>
  <si>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</si>
  <si>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</si>
  <si>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</si>
  <si>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</si>
  <si>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AQ + AT</t>
  </si>
  <si>
    <t>AY...BE + BJ...BL</t>
  </si>
  <si>
    <t>AM...AP+AS</t>
  </si>
  <si>
    <t>BF...BH+BM…BO</t>
  </si>
  <si>
    <t>minteken worden voorzien</t>
  </si>
  <si>
    <t>correctie Participatie in huidig GF van minteken worden voorzien</t>
  </si>
  <si>
    <t>zijn worden ze hier samen genomen</t>
  </si>
  <si>
    <t>Omdat effecten IU's Participatie klein</t>
  </si>
  <si>
    <t>inwo17 (indeling 2019)</t>
  </si>
  <si>
    <t>hv19 /inw2019</t>
  </si>
  <si>
    <t>Leesvoorbeeld gemeente Loppersum</t>
  </si>
  <si>
    <t>De samenvatting voor Loppersum staat in tab 'overzicht gmntn prv grttkl' op regel 8</t>
  </si>
  <si>
    <t>Hier vinden we in kolom H de herverdeling in 2019 volgens het BZK bestand van augustus 2021; dat is € 151.607.  In kolom I staat de herverdeling in euro per inwoner: 16</t>
  </si>
  <si>
    <t>In kolommen K en L staat het effect (in euro en euro per inwoner) van de correctie die nodig is om de verkeerde verwerking van de integratieuitkering Voogdij/18+ weg te nemen.</t>
  </si>
  <si>
    <t>In kolommen Q en R worden de effecten (in euro en euro per inwoner) opgeteld.</t>
  </si>
  <si>
    <t>In kolommen T en U staat de gecorrigeerde herverdeling (in euro en euro per inwoner) , dat is de herverdeling in het BZK-bestand van 2019 pls de som van de correcties.</t>
  </si>
  <si>
    <t>In kolommen N en O staat de som van de effecten (in euro en euro per inwoner) van de correcties die nodig is om de verkeerde verwerking van de twee integratieuitkeringen in het cluster participatie weg te nemen.</t>
  </si>
  <si>
    <t>Van deze IU gaat het grootste effect uit, omdat het bedrag ervan het grootste is. De opzet van de berekening is (op één punt na) identiek aan de beide IU's in cluster Participatie.</t>
  </si>
  <si>
    <t xml:space="preserve">Lees eerst de uitleg links boven in het tabblad </t>
  </si>
  <si>
    <t>hv19 /inw</t>
  </si>
  <si>
    <t xml:space="preserve"> hv17 vlgs BZK juli 2021 (indeling 2019)</t>
  </si>
  <si>
    <t>hv17 /inw17</t>
  </si>
  <si>
    <t>Illustratie van hoe de correcties zijn bepaald aan de hand van Integratieuitkering Voogdij/18+ bij Loppersum</t>
  </si>
  <si>
    <t>Onder de uitleg staan in de kolommen I t/m S de gegevens van Loppersum over de herverdeling volgens BZK in 2017 en 2019, de aangebrachte totale correctie (= alle drie IU's samen) en dan de gecorrigeerde herverdeling</t>
  </si>
  <si>
    <t xml:space="preserve"> hv19 na Totaal correctie</t>
  </si>
  <si>
    <t>( De toevoeging "optie c" heeft te maken met het woonplaatsbeginsel. Daarop komen we verderop terug)</t>
  </si>
  <si>
    <t>In de kolommen W t/m AF staat de input die nodig is om de correctie bij Loppersum te berekenen</t>
  </si>
  <si>
    <t>We bespreken nu eerst de input van de kolommen W t/m Z omdat die op dezelfde manier gebruikt wordt als bij de IU's Participatie.</t>
  </si>
  <si>
    <t>Door de verkeerde berekening van de huidige uitkering (namelijk voor Loppersum ruim 4 ton te laag), wordt de herverdeling ogenschijnlijk ruim 4 ton gunstiger.</t>
  </si>
  <si>
    <t>Althans, als men alleen rekening houdt met de IU Voogdij (nog niet het WPB meerekent).</t>
  </si>
  <si>
    <t>Deze zijn qua landelijk bedrag kleiner en hebben daardoor een geringer effect. Bij Loppersum is dat -4 euro per inwoner. Dwz dat de herverdeling van Loppersum ook hierdoor minder gunstig is dan ze lijkt.</t>
  </si>
  <si>
    <t>Het principe van de bereking is hetzelfde. Loppersom heeft een bepaald aandeel iun deze IU en dat 'vervalt' als het ware in de BZK-berekening en wordt vervangen door het aandeel van Loppersum in het huidige cluster Participatie.</t>
  </si>
  <si>
    <t>Tip: lees nogmaals de uitleg linksboven in tabblad:</t>
  </si>
  <si>
    <t>Bij het opstellen van het nieuw verdeelmodel op basis van data 2017 heeft AEF rekening gehouden met het nieuwe WPB dat vanaf 2022 van kracht zal zijn.</t>
  </si>
  <si>
    <t xml:space="preserve">Om de herverdeling te bepalen zou dan een nieuw model waarin nieuw WPB is verwerkt, worden vergeleken met huidig model waarin het nieuw WPB nog niet zit. </t>
  </si>
  <si>
    <t>Zie daarvoor kolom AF uit de kopie hieronder. De bedragen komen uit een apart tabblad over dit onderwerp in het BZK-bestand van 2017, dat in juli 2021 verscheen</t>
  </si>
  <si>
    <t>Voor zover ons bekend is er geen nieuwe simulatie voor 2019 gedaan. Dus zijn we teruggevallen op de gegevens die in het BZK-bestand van 2017.</t>
  </si>
  <si>
    <t>Er is een punt waarvoor de bereking van de IU Voogdij/18+ afwijkt van de andere twee. Dat betreft de effecten van het nieuwe woonplaatsbeginsel (WPB). Hier komen we apart op terug.</t>
  </si>
  <si>
    <t xml:space="preserve">I. We verlagen het cluster Jeugd zoals opgenomen in het BZK-bestand van peiljaar 2019 voor alle gemeenten met hetzelfde percentage </t>
  </si>
  <si>
    <t xml:space="preserve">van circa 16%, waardoor het macro-bedrag van Jeugd in de AU €663,6 mln lager wordt. Datzelfde macro-bedrag komt tegelijk terug in de  </t>
  </si>
  <si>
    <t xml:space="preserve">II. We verlagen het cluster Participatie zoals opgenomen in het BZK-bestand van peiljaar 2019 voor alle gemeenten met hetzelfde percentage </t>
  </si>
  <si>
    <t xml:space="preserve">van 2,5%, waardoor het macro-bedrag van Jeugd in de AU €77,6 mln lager wordt. Datzelfde macro-bedrag komt tegelijk terug in de </t>
  </si>
  <si>
    <t>vorm van de  IU 'Nieuwe wajong' (€50,8 mln) plus 28% van de IU 'Nieuwe begeleiding regulier exclusief beschut' (28% van €95,6 mln = €26,8 mln)</t>
  </si>
  <si>
    <t>vorm van de IU Voogdij/18+. Aldus wordt de werkelijke uitkering van cluster Jeugd van 2019 'herstelt' (m.u.v. correctie ivm het nieuwe WPG; zie hierna).</t>
  </si>
  <si>
    <t>Op die wijze wordt de werkelijke uitkering van cluster Participatie van 2019 'herstelt'.</t>
  </si>
  <si>
    <t>Om reden van 'simpele' uitleg hebben we in de illustratie boven gesteld dat de correctie van de fout bij cluster Jeugd bestaat uit het</t>
  </si>
  <si>
    <t xml:space="preserve">III. Aanvulling i.v.m. het nieuwe woonplaatsbeginsel (WPG) </t>
  </si>
  <si>
    <t xml:space="preserve">verlagen van het cluster Jeugd binnen de huidige AU en het 'herstellen' van IU Voogdij/18+. Daarbij moet één kanttekening worden gemaakt </t>
  </si>
  <si>
    <t xml:space="preserve">die verband houdt met de introductie van een nieuw woonplaatsbeginsel in 2022. Dit nieuwe woonplaatsbeginsel (WPG) zal in 2022 de kosten </t>
  </si>
  <si>
    <r>
      <t xml:space="preserve">van gemeenten beïnvloeden. De ene gemeente zal minder kosten hebben, de andere meer. In het "sociaal-domeinonderzoek" van AEF is voor het peiljaar </t>
    </r>
    <r>
      <rPr>
        <u/>
        <sz val="10"/>
        <color theme="1"/>
        <rFont val="Calibri"/>
        <family val="2"/>
      </rPr>
      <t>2017</t>
    </r>
    <r>
      <rPr>
        <sz val="10"/>
        <color theme="1"/>
        <rFont val="Calibri"/>
        <family val="2"/>
      </rPr>
      <t xml:space="preserve"> </t>
    </r>
  </si>
  <si>
    <t xml:space="preserve">een simulatie gemaakt van de effecten van het nieuwe WPG op de gemeentelijke kosten. Deze effecten zijn via de methode van regressie-analyse verdisconteerd </t>
  </si>
  <si>
    <t>in het nieuwe kostenmodel. Dat leidt er op zijn beurt toe dat het nieuwe model op dit punt niet vergelijkbaar is met het huidige model, met name niet met de huidige IU Voogdij/18+;</t>
  </si>
  <si>
    <t xml:space="preserve">die is namelijk afgeleid van uitgaven die ontstaan onder het huidige WPG. Om nieuw en huidig model te kunnen vergelijken (dwz de herverdeling te bepalen) zijn de uitkomsten van de </t>
  </si>
  <si>
    <r>
      <t xml:space="preserve">simulatie 2017 ook in de </t>
    </r>
    <r>
      <rPr>
        <u/>
        <sz val="10"/>
        <color theme="1"/>
        <rFont val="Calibri"/>
        <family val="2"/>
      </rPr>
      <t>huidige</t>
    </r>
    <r>
      <rPr>
        <sz val="10"/>
        <color theme="1"/>
        <rFont val="Calibri"/>
        <family val="2"/>
      </rPr>
      <t xml:space="preserve"> IU Voogdij/18+ verwerkt. De manier waarop wij dat voor 2019 deden, staat in kolom Q hierboven onder kopje 'Uitgangspunt verwerken effecten WPB'.</t>
    </r>
  </si>
  <si>
    <t>Voor IU Voogdij/18+ is dat niet het hele verhaal. Daarvoor is ook input uit kolomen Z t/m AF van belang (i.v.m. het woonplaatsbeginsel). Dat bespreken we verder op.</t>
  </si>
  <si>
    <t>In kolom W van de kopie hieboven zien we dat Loppersum €2.443.118 ontvangt via het cluster Jeugd in het huidige model. T.o.v. het landelijk total van ruim €4,2 miljard is dat afgerond 0,06%.</t>
  </si>
  <si>
    <t>In kolom Y van de kopie hieboven zien we dat Loppersum €824.790 ontvangt via het cluster Jeugd in het huidige model. T.o.v. het landelijk total van ruim €633,6 miljoen is dat afgerond 0,12%.</t>
  </si>
  <si>
    <t>Dit betekent Loppersum van elke 1000 euro die landelijk via het cluster Jeugd wordt verdeeld, 60 cent ontvangt. Van elke 1000 euro die landelijk via IU Voogdij wordt verdeeld, ontvangt Loppersom het dubbele, 120 cent.</t>
  </si>
  <si>
    <t>Dat is de crux. BZK doet in het bestand van 2019 alsof de  €633,6 miljoen van de IU via het cluster Jeugd is verdeeld in het (algemene) huidige model. In werkelijkheid was dat niet zo (en is nog steeds niet zo); d</t>
  </si>
  <si>
    <t>e IU is nog steeds een apart onderdeel binnen het gemeentefonds. M.a.w.: BZK doet alsof Loppersum niet €824.790 ontving in 2019, maar ongeveer de helft (0,06% i.p.v. 0,12%), dus afgerond €410.000</t>
  </si>
  <si>
    <t>Bedenk hierbij verder dat de herverdeling gelijk is aan nieuwe uitkering minus huidige uitkering.</t>
  </si>
  <si>
    <t>I.p.v. een voordeel van circa anderhalve ton, is dan sprake van een nadeel van circa twee en een halve ton.</t>
  </si>
  <si>
    <r>
      <t xml:space="preserve">Zoals gezegd, zijn er nog die </t>
    </r>
    <r>
      <rPr>
        <u/>
        <sz val="11"/>
        <color theme="1"/>
        <rFont val="Calibri"/>
        <family val="2"/>
        <scheme val="minor"/>
      </rPr>
      <t>twee andere IU's</t>
    </r>
    <r>
      <rPr>
        <sz val="11"/>
        <color theme="1"/>
        <rFont val="Calibri"/>
        <family val="2"/>
        <scheme val="minor"/>
      </rPr>
      <t>, te weten IU Nieuwe Wajong en IU Nieuwe begeleiding.</t>
    </r>
  </si>
  <si>
    <t>In de kopie hieronder zijn inputdata voor deze IU's in het cluster Participatie te zien.</t>
  </si>
  <si>
    <r>
      <t xml:space="preserve">Hierbij moet nog wel worden op gemerkt dat uit het BZK-bestand van </t>
    </r>
    <r>
      <rPr>
        <u/>
        <sz val="11"/>
        <color theme="1"/>
        <rFont val="Calibri"/>
        <family val="2"/>
        <scheme val="minor"/>
      </rPr>
      <t>2017</t>
    </r>
    <r>
      <rPr>
        <sz val="11"/>
        <color theme="1"/>
        <rFont val="Calibri"/>
        <family val="2"/>
        <scheme val="minor"/>
      </rPr>
      <t xml:space="preserve"> blijkt van de IU Nieuwe begeleiding slechts 28% is meegenomen. Waarom dat is hebben we niet kunnen achterhalen. (Bij 28% is het effect  kleiner dan het bij 100% zou zijn).</t>
    </r>
  </si>
  <si>
    <r>
      <t>Nu dan het</t>
    </r>
    <r>
      <rPr>
        <u/>
        <sz val="11"/>
        <color theme="1"/>
        <rFont val="Calibri"/>
        <family val="2"/>
        <scheme val="minor"/>
      </rPr>
      <t xml:space="preserve"> woonplaatsbeginsel (WPB).</t>
    </r>
  </si>
  <si>
    <t>Dan ontstaat er wel een vergelijkingsprobleem. Het huidige (algemene) model voor Jeugd en ook de IU Voogdij/18+ zijn afgestemd op het nu bestaande WPG.</t>
  </si>
  <si>
    <t>Daarom heeft AEF een simulatie laten uitvoeren van de effecten op de kosten. Voor Loppersum kwam dat uit op een kostenbesparing van €134.304 ofwel €14 per inwoner.</t>
  </si>
  <si>
    <t xml:space="preserve">Om nu recht te doen aan het feit dat het nieuwe WPB in het nieuwe model is verwerkt, heeft BZK in bestand 2017 niet de werkelijke IU Voogdij opgenomen </t>
  </si>
  <si>
    <t xml:space="preserve">maar heeft deze bij Loppersum verlaagd met het bedrag dat als kostenbesparing uit de simulatie naar voren kwam (de genoemde €134.304). </t>
  </si>
  <si>
    <t>Op zich is dat logisch. In dit opzicht is het BZK-bestand 2017 correct en transparant. Correct omdat de herverdeling in principe goed berekend is.</t>
  </si>
  <si>
    <t>Transparant omdat expliciet zichtbaar wordt welk financieel effect men verwacht van het nieuwe WPB en dit ook verwerkt in de berekeningen.</t>
  </si>
  <si>
    <t>Dit maakt het mogelijk om na te gaan hoe de aanname van 2017 zich verhoudt tot de werkelijke kostenbesparing in Loppersum als het nieuw WPG werkelijk van kracht is.</t>
  </si>
  <si>
    <t>Door de foute berekening van 2019 verdwijnt dit WPB-effect echter geheel uitzicht. In die berekening is de IU Voorgdij immers verdwenen, en daarmee automatisch de correctie voor het nieuwe WPG.</t>
  </si>
  <si>
    <t>Als we de foute berekening willen corrigeren, komt de vraag weer terug: Op welke wijze corrigeren we de werkelijke IU voogdij van 2019 voor het nieuwe WPB?</t>
  </si>
  <si>
    <t>Voor Loppersum en alle andere gemeenten veronderstellen we dat het effect in 2019 - in euro per inwoner - gelijk is aan dat van 2017. Dat is wat we noemen optie c</t>
  </si>
  <si>
    <t>Er zijn natuurlijk ook andere opties om het WPB-effect van 2019 te projecteren op 2019. Optie c leek ons de 'veiligste' omdat hij dicht aan ligt tegen wat BZK voor 2017 publiceerde (maar wel rekening houdt met ontwikkeling van de bevolking).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</si>
</sst>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45" x14ac:knownFonts="1">
    <font>
      <sz val="11"/>
      <color theme="1"/>
      <name val="Calibri"/>
      <family val="2"/>
      <scheme val="minor"/>
    </font>
    <font>
      <sz val="9"/>
      <color theme="1"/>
      <name val="Calibri"/>
      <family val="2"/>
    </font>
    <font>
      <sz val="9"/>
      <color theme="1"/>
      <name val="Calibri"/>
      <family val="2"/>
    </font>
    <font>
      <sz val="9"/>
      <color theme="1"/>
      <name val="Calibri"/>
      <family val="2"/>
    </font>
    <font>
      <sz val="12"/>
      <color theme="1"/>
      <name val="Arial"/>
      <family val="2"/>
    </font>
    <font>
      <b/>
      <sz val="9"/>
      <color rgb="FFFF0000"/>
      <name val="Calibri"/>
      <family val="2"/>
    </font>
    <font>
      <sz val="9"/>
      <color theme="1"/>
      <name val="Calibri"/>
      <family val="2"/>
    </font>
    <font>
      <b/>
      <sz val="9"/>
      <color theme="5" tint="-0.499984740745262"/>
      <name val="Calibri"/>
      <family val="2"/>
    </font>
    <font>
      <sz val="9"/>
      <color rgb="FF000000"/>
      <name val="Calibri"/>
      <family val="2"/>
    </font>
    <font>
      <b/>
      <sz val="9"/>
      <color theme="1"/>
      <name val="Calibri"/>
      <family val="2"/>
    </font>
    <font>
      <i/>
      <sz val="9"/>
      <color theme="1"/>
      <name val="Calibri"/>
      <family val="2"/>
    </font>
    <font>
      <i/>
      <sz val="9"/>
      <color theme="9" tint="-0.249977111117893"/>
      <name val="Calibri"/>
      <family val="2"/>
    </font>
    <font>
      <sz val="9"/>
      <name val="Calibri"/>
      <family val="2"/>
    </font>
    <font>
      <b/>
      <i/>
      <sz val="11"/>
      <color theme="1"/>
      <name val="Calibri"/>
      <family val="2"/>
    </font>
    <font>
      <b/>
      <sz val="11"/>
      <color rgb="FF000000"/>
      <name val="Calibri"/>
      <family val="2"/>
    </font>
    <font>
      <b/>
      <i/>
      <sz val="9"/>
      <color theme="1"/>
      <name val="Calibri"/>
      <family val="2"/>
    </font>
    <font>
      <b/>
      <i/>
      <sz val="9"/>
      <color rgb="FFFF0000"/>
      <name val="Calibri"/>
      <family val="2"/>
    </font>
    <font>
      <i/>
      <sz val="9"/>
      <color rgb="FFFF0000"/>
      <name val="Calibri"/>
      <family val="2"/>
    </font>
    <font>
      <b/>
      <sz val="9"/>
      <color rgb="FF7030A0"/>
      <name val="Calibri"/>
      <family val="2"/>
    </font>
    <font>
      <b/>
      <sz val="9"/>
      <color theme="9" tint="-0.499984740745262"/>
      <name val="Calibri"/>
      <family val="2"/>
    </font>
    <font>
      <b/>
      <sz val="9"/>
      <color rgb="FF000000"/>
      <name val="Calibri"/>
      <family val="2"/>
    </font>
    <font>
      <b/>
      <i/>
      <sz val="9"/>
      <color rgb="FF000000"/>
      <name val="Calibri"/>
      <family val="2"/>
    </font>
    <font>
      <sz val="9"/>
      <color rgb="FFFF0000"/>
      <name val="Calibri"/>
      <family val="2"/>
    </font>
    <font>
      <b/>
      <sz val="9"/>
      <color theme="1"/>
      <name val="Calibri"/>
      <family val="2"/>
      <scheme val="minor"/>
    </font>
    <font>
      <b/>
      <sz val="9"/>
      <color rgb="FFFF0000"/>
      <name val="Calibri"/>
      <family val="2"/>
      <scheme val="minor"/>
    </font>
    <font>
      <sz val="10"/>
      <color theme="1"/>
      <name val="Calibri"/>
      <family val="2"/>
    </font>
    <font>
      <b/>
      <sz val="10"/>
      <color theme="1"/>
      <name val="Calibri"/>
      <family val="2"/>
    </font>
    <font>
      <b/>
      <sz val="9"/>
      <name val="Calibri"/>
      <family val="2"/>
    </font>
    <font>
      <b/>
      <sz val="10"/>
      <color rgb="FF000000"/>
      <name val="Calibri"/>
      <family val="2"/>
    </font>
    <font>
      <b/>
      <sz val="10"/>
      <color rgb="FFFF0000"/>
      <name val="Calibri"/>
      <family val="2"/>
    </font>
    <font>
      <b/>
      <i/>
      <sz val="9"/>
      <color theme="9" tint="-0.249977111117893"/>
      <name val="Calibri"/>
      <family val="2"/>
    </font>
    <font>
      <sz val="9"/>
      <color theme="9" tint="-0.499984740745262"/>
      <name val="Calibri"/>
      <family val="2"/>
    </font>
    <font>
      <b/>
      <sz val="9"/>
      <color rgb="FFFFFF00"/>
      <name val="Calibri"/>
      <family val="2"/>
    </font>
    <font>
      <u/>
      <sz val="10"/>
      <color theme="1"/>
      <name val="Calibri"/>
      <family val="2"/>
    </font>
    <font>
      <sz val="11"/>
      <color theme="1"/>
      <name val="Calibri"/>
      <family val="2"/>
      <scheme val="minor"/>
    </font>
    <font>
      <b/>
      <sz val="10"/>
      <color theme="5" tint="-0.499984740745262"/>
      <name val="Calibri"/>
      <family val="2"/>
    </font>
    <font>
      <b/>
      <sz val="9"/>
      <color theme="8" tint="-0.249977111117893"/>
      <name val="Calibri"/>
      <family val="2"/>
    </font>
    <font>
      <sz val="9"/>
      <color theme="8" tint="-0.249977111117893"/>
      <name val="Calibri"/>
      <family val="2"/>
    </font>
    <font>
      <b/>
      <sz val="10"/>
      <color theme="7" tint="-0.499984740745262"/>
      <name val="Calibri"/>
      <family val="2"/>
    </font>
    <font>
      <b/>
      <sz val="9"/>
      <color theme="7" tint="-0.499984740745262"/>
      <name val="Calibri"/>
      <family val="2"/>
    </font>
    <font>
      <b/>
      <sz val="10"/>
      <name val="Calibri"/>
      <family val="2"/>
    </font>
    <font>
      <b/>
      <sz val="11"/>
      <color theme="1"/>
      <name val="Calibri"/>
      <family val="2"/>
      <scheme val="minor"/>
    </font>
    <font>
      <b/>
      <sz val="14"/>
      <color theme="1"/>
      <name val="Calibri"/>
      <family val="2"/>
      <scheme val="minor"/>
    </font>
    <font>
      <i/>
      <sz val="11"/>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9" tint="0.79998168889431442"/>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4" fillId="0" borderId="0"/>
    <xf numFmtId="9" fontId="4" fillId="0" borderId="0" applyFont="0" applyFill="0" applyBorder="0" applyAlignment="0" applyProtection="0"/>
    <xf numFmtId="9" fontId="34" fillId="0" borderId="0" applyFont="0" applyFill="0" applyBorder="0" applyAlignment="0" applyProtection="0"/>
  </cellStyleXfs>
  <cellXfs count="173">
    <xf numFmtId="0" fontId="0" fillId="0" borderId="0" xfId="0"/>
    <xf numFmtId="0" fontId="5" fillId="0" borderId="0" xfId="1" applyFont="1"/>
    <xf numFmtId="3" fontId="6" fillId="0" borderId="0" xfId="1" applyNumberFormat="1" applyFont="1"/>
    <xf numFmtId="3" fontId="7" fillId="0" borderId="0" xfId="1" applyNumberFormat="1" applyFont="1"/>
    <xf numFmtId="3" fontId="8" fillId="0" borderId="0" xfId="1" applyNumberFormat="1" applyFont="1"/>
    <xf numFmtId="3" fontId="9" fillId="0" borderId="0" xfId="1" applyNumberFormat="1" applyFont="1"/>
    <xf numFmtId="3" fontId="10" fillId="0" borderId="0" xfId="1" applyNumberFormat="1" applyFont="1"/>
    <xf numFmtId="3" fontId="11" fillId="0" borderId="0" xfId="1" applyNumberFormat="1" applyFont="1"/>
    <xf numFmtId="3" fontId="12" fillId="0" borderId="0" xfId="1" applyNumberFormat="1" applyFont="1"/>
    <xf numFmtId="0" fontId="6" fillId="0" borderId="0" xfId="1" applyFont="1"/>
    <xf numFmtId="3" fontId="13" fillId="0" borderId="1" xfId="1" applyNumberFormat="1" applyFont="1" applyBorder="1"/>
    <xf numFmtId="3" fontId="13" fillId="0" borderId="2" xfId="1" applyNumberFormat="1" applyFont="1" applyBorder="1"/>
    <xf numFmtId="3" fontId="14" fillId="0" borderId="2" xfId="1" applyNumberFormat="1" applyFont="1" applyBorder="1"/>
    <xf numFmtId="3" fontId="13" fillId="0" borderId="3" xfId="1" applyNumberFormat="1" applyFont="1" applyBorder="1"/>
    <xf numFmtId="3" fontId="15" fillId="0" borderId="1" xfId="1" applyNumberFormat="1" applyFont="1" applyBorder="1"/>
    <xf numFmtId="3" fontId="10" fillId="0" borderId="2" xfId="1" applyNumberFormat="1" applyFont="1" applyBorder="1"/>
    <xf numFmtId="3" fontId="10" fillId="0" borderId="3" xfId="1" applyNumberFormat="1" applyFont="1" applyBorder="1"/>
    <xf numFmtId="3" fontId="16" fillId="0" borderId="1" xfId="1" applyNumberFormat="1" applyFont="1" applyBorder="1"/>
    <xf numFmtId="3" fontId="17" fillId="0" borderId="3" xfId="1" applyNumberFormat="1" applyFont="1" applyBorder="1"/>
    <xf numFmtId="3" fontId="9" fillId="0" borderId="2" xfId="1" applyNumberFormat="1" applyFont="1" applyBorder="1"/>
    <xf numFmtId="3" fontId="9" fillId="0" borderId="3" xfId="1" applyNumberFormat="1" applyFont="1" applyBorder="1"/>
    <xf numFmtId="3" fontId="20" fillId="0" borderId="0" xfId="1" applyNumberFormat="1" applyFont="1"/>
    <xf numFmtId="3" fontId="10" fillId="0" borderId="4" xfId="1" applyNumberFormat="1" applyFont="1" applyBorder="1"/>
    <xf numFmtId="3" fontId="5" fillId="2" borderId="0" xfId="1" applyNumberFormat="1" applyFont="1" applyFill="1"/>
    <xf numFmtId="3" fontId="17" fillId="2" borderId="0" xfId="1" applyNumberFormat="1" applyFont="1" applyFill="1"/>
    <xf numFmtId="164" fontId="10" fillId="3" borderId="5" xfId="2" applyNumberFormat="1" applyFont="1" applyFill="1" applyBorder="1"/>
    <xf numFmtId="3" fontId="15" fillId="0" borderId="6" xfId="1" applyNumberFormat="1" applyFont="1" applyBorder="1"/>
    <xf numFmtId="3" fontId="10" fillId="0" borderId="7" xfId="1" applyNumberFormat="1" applyFont="1" applyBorder="1"/>
    <xf numFmtId="3" fontId="10" fillId="0" borderId="8" xfId="1" applyNumberFormat="1" applyFont="1" applyBorder="1"/>
    <xf numFmtId="3" fontId="15" fillId="0" borderId="4" xfId="1" applyNumberFormat="1" applyFont="1" applyBorder="1"/>
    <xf numFmtId="3" fontId="10" fillId="0" borderId="5" xfId="1" applyNumberFormat="1" applyFont="1" applyBorder="1"/>
    <xf numFmtId="3" fontId="16" fillId="0" borderId="4" xfId="1" applyNumberFormat="1" applyFont="1" applyBorder="1"/>
    <xf numFmtId="3" fontId="17" fillId="0" borderId="5" xfId="1" applyNumberFormat="1" applyFont="1" applyBorder="1"/>
    <xf numFmtId="3" fontId="20" fillId="0" borderId="7" xfId="1" applyNumberFormat="1" applyFont="1" applyBorder="1"/>
    <xf numFmtId="3" fontId="20" fillId="0" borderId="8" xfId="1" applyNumberFormat="1" applyFont="1" applyBorder="1"/>
    <xf numFmtId="3" fontId="21" fillId="0" borderId="6" xfId="1" applyNumberFormat="1" applyFont="1" applyBorder="1"/>
    <xf numFmtId="3" fontId="20" fillId="0" borderId="4" xfId="1" applyNumberFormat="1" applyFont="1" applyBorder="1"/>
    <xf numFmtId="3" fontId="20" fillId="0" borderId="5" xfId="1" applyNumberFormat="1" applyFont="1" applyBorder="1"/>
    <xf numFmtId="0" fontId="10" fillId="0" borderId="0" xfId="1" applyFont="1"/>
    <xf numFmtId="0" fontId="11" fillId="0" borderId="0" xfId="1" applyFont="1"/>
    <xf numFmtId="3" fontId="15" fillId="2" borderId="0" xfId="1" applyNumberFormat="1" applyFont="1" applyFill="1"/>
    <xf numFmtId="3" fontId="10" fillId="2" borderId="4" xfId="1" applyNumberFormat="1" applyFont="1" applyFill="1" applyBorder="1"/>
    <xf numFmtId="3" fontId="10" fillId="2" borderId="0" xfId="1" applyNumberFormat="1" applyFont="1" applyFill="1"/>
    <xf numFmtId="3" fontId="10" fillId="3" borderId="0" xfId="1" applyNumberFormat="1" applyFont="1" applyFill="1"/>
    <xf numFmtId="3" fontId="10" fillId="3" borderId="5" xfId="1" applyNumberFormat="1" applyFont="1" applyFill="1" applyBorder="1"/>
    <xf numFmtId="3" fontId="16" fillId="0" borderId="6" xfId="1" applyNumberFormat="1" applyFont="1" applyBorder="1"/>
    <xf numFmtId="3" fontId="17" fillId="0" borderId="8" xfId="1" applyNumberFormat="1" applyFont="1" applyBorder="1"/>
    <xf numFmtId="3" fontId="20" fillId="0" borderId="0" xfId="1" applyNumberFormat="1" applyFont="1" applyAlignment="1">
      <alignment horizontal="center"/>
    </xf>
    <xf numFmtId="3" fontId="6" fillId="5" borderId="0" xfId="1" applyNumberFormat="1" applyFont="1" applyFill="1"/>
    <xf numFmtId="3" fontId="6" fillId="3" borderId="0" xfId="1" applyNumberFormat="1" applyFont="1" applyFill="1"/>
    <xf numFmtId="3" fontId="6" fillId="2" borderId="4" xfId="1" applyNumberFormat="1" applyFont="1" applyFill="1" applyBorder="1" applyAlignment="1">
      <alignment wrapText="1"/>
    </xf>
    <xf numFmtId="3" fontId="6" fillId="2" borderId="0" xfId="1" applyNumberFormat="1" applyFont="1" applyFill="1" applyAlignment="1">
      <alignment wrapText="1"/>
    </xf>
    <xf numFmtId="3" fontId="23" fillId="2" borderId="0" xfId="1" applyNumberFormat="1" applyFont="1" applyFill="1"/>
    <xf numFmtId="3" fontId="24" fillId="2" borderId="0" xfId="1" applyNumberFormat="1" applyFont="1" applyFill="1"/>
    <xf numFmtId="0" fontId="25" fillId="2" borderId="0" xfId="1" applyFont="1" applyFill="1"/>
    <xf numFmtId="0" fontId="26" fillId="2" borderId="0" xfId="1" applyFont="1" applyFill="1" applyAlignment="1">
      <alignment horizontal="right"/>
    </xf>
    <xf numFmtId="3" fontId="6" fillId="3" borderId="0" xfId="1" applyNumberFormat="1" applyFont="1" applyFill="1" applyAlignment="1">
      <alignment wrapText="1"/>
    </xf>
    <xf numFmtId="3" fontId="6" fillId="3" borderId="5" xfId="1" applyNumberFormat="1" applyFont="1" applyFill="1" applyBorder="1" applyAlignment="1">
      <alignment wrapText="1"/>
    </xf>
    <xf numFmtId="3" fontId="6" fillId="6" borderId="0" xfId="1" applyNumberFormat="1" applyFont="1" applyFill="1" applyAlignment="1">
      <alignment wrapText="1"/>
    </xf>
    <xf numFmtId="3" fontId="6" fillId="7" borderId="0" xfId="1" applyNumberFormat="1" applyFont="1" applyFill="1" applyAlignment="1">
      <alignment wrapText="1"/>
    </xf>
    <xf numFmtId="3" fontId="6" fillId="5" borderId="0" xfId="1" applyNumberFormat="1" applyFont="1" applyFill="1" applyAlignment="1">
      <alignment wrapText="1"/>
    </xf>
    <xf numFmtId="3" fontId="12" fillId="0" borderId="0" xfId="1" applyNumberFormat="1" applyFont="1" applyAlignment="1">
      <alignment horizontal="right"/>
    </xf>
    <xf numFmtId="0" fontId="27" fillId="0" borderId="0" xfId="1" applyFont="1" applyAlignment="1">
      <alignment wrapText="1"/>
    </xf>
    <xf numFmtId="0" fontId="5" fillId="0" borderId="0" xfId="1" applyFont="1" applyAlignment="1">
      <alignment wrapText="1"/>
    </xf>
    <xf numFmtId="0" fontId="9" fillId="0" borderId="0" xfId="1" applyFont="1" applyAlignment="1">
      <alignment wrapText="1"/>
    </xf>
    <xf numFmtId="3" fontId="9" fillId="0" borderId="0" xfId="1" applyNumberFormat="1" applyFont="1" applyAlignment="1">
      <alignment horizontal="left" wrapText="1"/>
    </xf>
    <xf numFmtId="3" fontId="20" fillId="0" borderId="0" xfId="1" applyNumberFormat="1" applyFont="1" applyAlignment="1">
      <alignment horizontal="left" wrapText="1"/>
    </xf>
    <xf numFmtId="3" fontId="15" fillId="2" borderId="4" xfId="1" applyNumberFormat="1" applyFont="1" applyFill="1" applyBorder="1" applyAlignment="1">
      <alignment horizontal="center" wrapText="1"/>
    </xf>
    <xf numFmtId="3" fontId="15" fillId="2" borderId="0" xfId="1" applyNumberFormat="1" applyFont="1" applyFill="1" applyAlignment="1">
      <alignment horizontal="center" wrapText="1"/>
    </xf>
    <xf numFmtId="0" fontId="28" fillId="2" borderId="0" xfId="1" applyFont="1" applyFill="1" applyAlignment="1">
      <alignment wrapText="1"/>
    </xf>
    <xf numFmtId="0" fontId="29" fillId="2" borderId="0" xfId="1" applyFont="1" applyFill="1" applyAlignment="1">
      <alignment wrapText="1"/>
    </xf>
    <xf numFmtId="3" fontId="23" fillId="2" borderId="0" xfId="1" applyNumberFormat="1" applyFont="1" applyFill="1" applyAlignment="1">
      <alignment horizontal="right" wrapText="1"/>
    </xf>
    <xf numFmtId="3" fontId="19" fillId="0" borderId="0" xfId="1" applyNumberFormat="1" applyFont="1" applyAlignment="1">
      <alignment horizontal="center" wrapText="1"/>
    </xf>
    <xf numFmtId="3" fontId="15" fillId="3" borderId="0" xfId="1" applyNumberFormat="1" applyFont="1" applyFill="1" applyAlignment="1">
      <alignment horizontal="center" wrapText="1"/>
    </xf>
    <xf numFmtId="0" fontId="28" fillId="3" borderId="0" xfId="1" applyFont="1" applyFill="1" applyAlignment="1">
      <alignment wrapText="1"/>
    </xf>
    <xf numFmtId="0" fontId="28" fillId="3" borderId="5" xfId="1" applyFont="1" applyFill="1" applyBorder="1" applyAlignment="1">
      <alignment wrapText="1"/>
    </xf>
    <xf numFmtId="3" fontId="15" fillId="0" borderId="0" xfId="1" applyNumberFormat="1" applyFont="1" applyAlignment="1">
      <alignment horizontal="center" wrapText="1"/>
    </xf>
    <xf numFmtId="3" fontId="30" fillId="0" borderId="0" xfId="1" applyNumberFormat="1" applyFont="1" applyAlignment="1">
      <alignment horizontal="center" wrapText="1"/>
    </xf>
    <xf numFmtId="3" fontId="16" fillId="0" borderId="0" xfId="1" applyNumberFormat="1" applyFont="1" applyAlignment="1">
      <alignment horizontal="center" wrapText="1"/>
    </xf>
    <xf numFmtId="3" fontId="12" fillId="0" borderId="0" xfId="1" applyNumberFormat="1" applyFont="1" applyAlignment="1">
      <alignment horizontal="left" wrapText="1"/>
    </xf>
    <xf numFmtId="0" fontId="20" fillId="0" borderId="0" xfId="1" applyFont="1" applyAlignment="1">
      <alignment horizontal="left" wrapText="1"/>
    </xf>
    <xf numFmtId="0" fontId="6" fillId="0" borderId="0" xfId="1" applyFont="1" applyAlignment="1">
      <alignment horizontal="left" wrapText="1"/>
    </xf>
    <xf numFmtId="3" fontId="22" fillId="0" borderId="0" xfId="1" applyNumberFormat="1" applyFont="1"/>
    <xf numFmtId="3" fontId="31" fillId="0" borderId="0" xfId="1" applyNumberFormat="1" applyFont="1"/>
    <xf numFmtId="3" fontId="6" fillId="0" borderId="0" xfId="1" applyNumberFormat="1" applyFont="1" applyAlignment="1">
      <alignment horizontal="right"/>
    </xf>
    <xf numFmtId="3" fontId="12" fillId="4" borderId="0" xfId="1" applyNumberFormat="1" applyFont="1" applyFill="1"/>
    <xf numFmtId="0" fontId="9" fillId="0" borderId="0" xfId="1" applyFont="1"/>
    <xf numFmtId="165" fontId="9" fillId="0" borderId="0" xfId="1" applyNumberFormat="1" applyFont="1"/>
    <xf numFmtId="4" fontId="20" fillId="0" borderId="0" xfId="1" applyNumberFormat="1" applyFont="1"/>
    <xf numFmtId="3" fontId="15" fillId="0" borderId="0" xfId="1" applyNumberFormat="1" applyFont="1"/>
    <xf numFmtId="3" fontId="23" fillId="0" borderId="0" xfId="1" applyNumberFormat="1" applyFont="1"/>
    <xf numFmtId="3" fontId="15" fillId="0" borderId="5" xfId="1" applyNumberFormat="1" applyFont="1" applyBorder="1"/>
    <xf numFmtId="3" fontId="27" fillId="0" borderId="0" xfId="1" applyNumberFormat="1" applyFont="1"/>
    <xf numFmtId="3" fontId="9" fillId="0" borderId="0" xfId="1" applyNumberFormat="1" applyFont="1" applyAlignment="1">
      <alignment horizontal="right"/>
    </xf>
    <xf numFmtId="3" fontId="5" fillId="0" borderId="0" xfId="1" applyNumberFormat="1" applyFont="1"/>
    <xf numFmtId="165" fontId="6" fillId="0" borderId="0" xfId="1" applyNumberFormat="1" applyFont="1"/>
    <xf numFmtId="4" fontId="8" fillId="0" borderId="0" xfId="1" applyNumberFormat="1" applyFont="1"/>
    <xf numFmtId="0" fontId="10" fillId="0" borderId="4" xfId="1" applyFont="1" applyBorder="1"/>
    <xf numFmtId="0" fontId="31" fillId="0" borderId="0" xfId="1" applyFont="1"/>
    <xf numFmtId="0" fontId="10" fillId="0" borderId="5" xfId="1" applyFont="1" applyBorder="1"/>
    <xf numFmtId="3" fontId="6" fillId="0" borderId="6" xfId="1" applyNumberFormat="1" applyFont="1" applyBorder="1"/>
    <xf numFmtId="3" fontId="6" fillId="0" borderId="7" xfId="1" applyNumberFormat="1" applyFont="1" applyBorder="1"/>
    <xf numFmtId="3" fontId="31" fillId="0" borderId="7" xfId="1" applyNumberFormat="1" applyFont="1" applyBorder="1"/>
    <xf numFmtId="3" fontId="6" fillId="0" borderId="8" xfId="1" applyNumberFormat="1" applyFont="1" applyBorder="1"/>
    <xf numFmtId="0" fontId="8" fillId="0" borderId="0" xfId="1" applyFont="1"/>
    <xf numFmtId="0" fontId="6" fillId="0" borderId="0" xfId="1" applyFont="1" applyFill="1"/>
    <xf numFmtId="0" fontId="5" fillId="0" borderId="0" xfId="1" applyFont="1" applyFill="1" applyAlignment="1">
      <alignment wrapText="1"/>
    </xf>
    <xf numFmtId="3" fontId="6" fillId="0" borderId="0" xfId="1" applyNumberFormat="1" applyFont="1" applyFill="1"/>
    <xf numFmtId="3" fontId="8" fillId="0" borderId="0" xfId="1" applyNumberFormat="1" applyFont="1" applyFill="1"/>
    <xf numFmtId="3" fontId="20" fillId="0" borderId="0" xfId="1" applyNumberFormat="1" applyFont="1" applyFill="1"/>
    <xf numFmtId="3" fontId="10" fillId="0" borderId="4" xfId="1" applyNumberFormat="1" applyFont="1" applyFill="1" applyBorder="1"/>
    <xf numFmtId="3" fontId="10" fillId="0" borderId="0" xfId="1" applyNumberFormat="1" applyFont="1" applyFill="1"/>
    <xf numFmtId="3" fontId="22" fillId="0" borderId="0" xfId="1" applyNumberFormat="1" applyFont="1" applyFill="1"/>
    <xf numFmtId="3" fontId="31" fillId="0" borderId="0" xfId="1" applyNumberFormat="1" applyFont="1" applyFill="1"/>
    <xf numFmtId="3" fontId="10" fillId="0" borderId="5" xfId="1" applyNumberFormat="1" applyFont="1" applyFill="1" applyBorder="1"/>
    <xf numFmtId="3" fontId="11" fillId="0" borderId="0" xfId="1" applyNumberFormat="1" applyFont="1" applyFill="1"/>
    <xf numFmtId="3" fontId="12" fillId="0" borderId="0" xfId="1" applyNumberFormat="1" applyFont="1" applyFill="1"/>
    <xf numFmtId="3" fontId="6" fillId="0" borderId="0" xfId="1" applyNumberFormat="1" applyFont="1" applyFill="1" applyAlignment="1">
      <alignment horizontal="right"/>
    </xf>
    <xf numFmtId="3" fontId="6" fillId="4" borderId="0" xfId="1" applyNumberFormat="1" applyFont="1" applyFill="1"/>
    <xf numFmtId="0" fontId="6" fillId="4" borderId="0" xfId="1" applyFont="1" applyFill="1"/>
    <xf numFmtId="3" fontId="32" fillId="0" borderId="0" xfId="1" applyNumberFormat="1" applyFont="1" applyFill="1"/>
    <xf numFmtId="3" fontId="18" fillId="0" borderId="0" xfId="1" applyNumberFormat="1" applyFont="1" applyFill="1"/>
    <xf numFmtId="3" fontId="9" fillId="0" borderId="0" xfId="1" applyNumberFormat="1" applyFont="1" applyFill="1"/>
    <xf numFmtId="0" fontId="18" fillId="0" borderId="0" xfId="1" applyFont="1" applyFill="1"/>
    <xf numFmtId="0" fontId="25" fillId="0" borderId="0" xfId="0" applyFont="1"/>
    <xf numFmtId="0" fontId="27" fillId="0" borderId="0" xfId="1" applyFont="1" applyFill="1"/>
    <xf numFmtId="3" fontId="3" fillId="4" borderId="0" xfId="1" applyNumberFormat="1" applyFont="1" applyFill="1"/>
    <xf numFmtId="0" fontId="3" fillId="0" borderId="0" xfId="1" applyFont="1"/>
    <xf numFmtId="3" fontId="24" fillId="0" borderId="0" xfId="1" applyNumberFormat="1" applyFont="1"/>
    <xf numFmtId="3" fontId="17" fillId="0" borderId="0" xfId="1" applyNumberFormat="1" applyFont="1"/>
    <xf numFmtId="0" fontId="2" fillId="0" borderId="0" xfId="1" applyFont="1"/>
    <xf numFmtId="0" fontId="26" fillId="0" borderId="0" xfId="0" applyFont="1"/>
    <xf numFmtId="3" fontId="25" fillId="0" borderId="0" xfId="1" applyNumberFormat="1" applyFont="1"/>
    <xf numFmtId="3" fontId="26" fillId="0" borderId="0" xfId="1" applyNumberFormat="1" applyFont="1"/>
    <xf numFmtId="0" fontId="25" fillId="0" borderId="0" xfId="1" applyFont="1"/>
    <xf numFmtId="3" fontId="28" fillId="0" borderId="0" xfId="1" applyNumberFormat="1" applyFont="1"/>
    <xf numFmtId="3" fontId="35" fillId="0" borderId="0" xfId="1" applyNumberFormat="1" applyFont="1"/>
    <xf numFmtId="3" fontId="27" fillId="4" borderId="0" xfId="1" applyNumberFormat="1" applyFont="1" applyFill="1"/>
    <xf numFmtId="3" fontId="18" fillId="4" borderId="0" xfId="1" applyNumberFormat="1" applyFont="1" applyFill="1"/>
    <xf numFmtId="3" fontId="27" fillId="0" borderId="0" xfId="1" applyNumberFormat="1" applyFont="1" applyFill="1"/>
    <xf numFmtId="3" fontId="36" fillId="0" borderId="0" xfId="1" applyNumberFormat="1" applyFont="1" applyFill="1"/>
    <xf numFmtId="3" fontId="36" fillId="4" borderId="0" xfId="1" applyNumberFormat="1" applyFont="1" applyFill="1"/>
    <xf numFmtId="3" fontId="37" fillId="0" borderId="0" xfId="1" applyNumberFormat="1" applyFont="1" applyFill="1"/>
    <xf numFmtId="3" fontId="9" fillId="0" borderId="0" xfId="1" applyNumberFormat="1" applyFont="1" applyAlignment="1">
      <alignment wrapText="1"/>
    </xf>
    <xf numFmtId="3" fontId="15" fillId="0" borderId="0" xfId="1" applyNumberFormat="1" applyFont="1" applyAlignment="1">
      <alignment wrapText="1"/>
    </xf>
    <xf numFmtId="3" fontId="5" fillId="0" borderId="0" xfId="1" applyNumberFormat="1" applyFont="1" applyAlignment="1">
      <alignment wrapText="1"/>
    </xf>
    <xf numFmtId="3" fontId="19" fillId="9" borderId="0" xfId="1" applyNumberFormat="1" applyFont="1" applyFill="1" applyAlignment="1">
      <alignment horizontal="right"/>
    </xf>
    <xf numFmtId="3" fontId="19" fillId="9" borderId="0" xfId="1" quotePrefix="1" applyNumberFormat="1" applyFont="1" applyFill="1" applyAlignment="1">
      <alignment horizontal="right"/>
    </xf>
    <xf numFmtId="3" fontId="38" fillId="6" borderId="0" xfId="1" applyNumberFormat="1" applyFont="1" applyFill="1"/>
    <xf numFmtId="0" fontId="38" fillId="6" borderId="0" xfId="0" applyFont="1" applyFill="1"/>
    <xf numFmtId="0" fontId="38" fillId="6" borderId="0" xfId="1" applyFont="1" applyFill="1"/>
    <xf numFmtId="0" fontId="39" fillId="6" borderId="0" xfId="1" applyFont="1" applyFill="1"/>
    <xf numFmtId="3" fontId="38" fillId="6" borderId="4" xfId="1" applyNumberFormat="1" applyFont="1" applyFill="1" applyBorder="1"/>
    <xf numFmtId="3" fontId="38" fillId="6" borderId="5" xfId="1" applyNumberFormat="1" applyFont="1" applyFill="1" applyBorder="1"/>
    <xf numFmtId="3" fontId="40" fillId="0" borderId="0" xfId="1" applyNumberFormat="1" applyFont="1"/>
    <xf numFmtId="0" fontId="26" fillId="0" borderId="0" xfId="1" applyFont="1"/>
    <xf numFmtId="3" fontId="2" fillId="0" borderId="0" xfId="1" applyNumberFormat="1" applyFont="1"/>
    <xf numFmtId="0" fontId="39" fillId="6" borderId="0" xfId="1" quotePrefix="1" applyFont="1" applyFill="1"/>
    <xf numFmtId="3" fontId="9" fillId="4" borderId="0" xfId="1" applyNumberFormat="1" applyFont="1" applyFill="1"/>
    <xf numFmtId="0" fontId="9" fillId="0" borderId="0" xfId="1" applyFont="1" applyFill="1"/>
    <xf numFmtId="2" fontId="6" fillId="0" borderId="0" xfId="1" applyNumberFormat="1" applyFont="1"/>
    <xf numFmtId="1" fontId="6" fillId="0" borderId="0" xfId="1" applyNumberFormat="1" applyFont="1"/>
    <xf numFmtId="0" fontId="41" fillId="0" borderId="0" xfId="0" applyFont="1"/>
    <xf numFmtId="0" fontId="42" fillId="0" borderId="0" xfId="0" applyFont="1"/>
    <xf numFmtId="0" fontId="43" fillId="0" borderId="0" xfId="0" applyFont="1"/>
    <xf numFmtId="0" fontId="27" fillId="0" borderId="0" xfId="1" applyFont="1" applyAlignment="1">
      <alignment horizontal="left" wrapText="1"/>
    </xf>
    <xf numFmtId="3" fontId="20" fillId="0" borderId="0" xfId="1" applyNumberFormat="1" applyFont="1" applyAlignment="1">
      <alignment horizontal="left"/>
    </xf>
    <xf numFmtId="3" fontId="20" fillId="8" borderId="0" xfId="1" applyNumberFormat="1" applyFont="1" applyFill="1" applyAlignment="1">
      <alignment horizontal="left" wrapText="1"/>
    </xf>
    <xf numFmtId="166" fontId="25" fillId="0" borderId="0" xfId="3" applyNumberFormat="1" applyFont="1"/>
    <xf numFmtId="10" fontId="0" fillId="0" borderId="0" xfId="3" applyNumberFormat="1" applyFont="1"/>
    <xf numFmtId="2" fontId="0" fillId="0" borderId="0" xfId="0" applyNumberFormat="1"/>
    <xf numFmtId="3" fontId="1" fillId="0" borderId="0" xfId="1" applyNumberFormat="1" applyFont="1"/>
    <xf numFmtId="0" fontId="25" fillId="0" borderId="0" xfId="0" applyFont="1" applyAlignment="1">
      <alignment vertical="top"/>
    </xf>
  </cellXfs>
  <cellStyles count="4">
    <cellStyle name="Procent" xfId="3" builtinId="5"/>
    <cellStyle name="Procent 2" xfId="2" xr:uid="{B25952F3-ECFC-4DE3-8B92-81F75EFDD328}"/>
    <cellStyle name="Standaard" xfId="0" builtinId="0"/>
    <cellStyle name="Standaard 2" xfId="1" xr:uid="{526C1B46-A92A-481D-AEB6-ADE2FEC9F93B}"/>
  </cellStyles>
  <dxfs count="3">
    <dxf>
      <font>
        <color rgb="FFA6A6A6"/>
        <family val="2"/>
      </font>
    </dxf>
    <dxf>
      <font>
        <color rgb="FFA6A6A6"/>
        <family val="2"/>
      </font>
    </dxf>
    <dxf>
      <font>
        <color rgb="FFA6A6A6"/>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4</xdr:row>
      <xdr:rowOff>85725</xdr:rowOff>
    </xdr:from>
    <xdr:to>
      <xdr:col>20</xdr:col>
      <xdr:colOff>65175</xdr:colOff>
      <xdr:row>17</xdr:row>
      <xdr:rowOff>85415</xdr:rowOff>
    </xdr:to>
    <xdr:pic>
      <xdr:nvPicPr>
        <xdr:cNvPr id="4" name="Afbeelding 3">
          <a:extLst>
            <a:ext uri="{FF2B5EF4-FFF2-40B4-BE49-F238E27FC236}">
              <a16:creationId xmlns:a16="http://schemas.microsoft.com/office/drawing/2014/main" id="{884038B6-71CC-45D9-B154-F71D6409019C}"/>
            </a:ext>
          </a:extLst>
        </xdr:cNvPr>
        <xdr:cNvPicPr>
          <a:picLocks noChangeAspect="1"/>
        </xdr:cNvPicPr>
      </xdr:nvPicPr>
      <xdr:blipFill>
        <a:blip xmlns:r="http://schemas.openxmlformats.org/officeDocument/2006/relationships" r:embed="rId1"/>
        <a:stretch>
          <a:fillRect/>
        </a:stretch>
      </xdr:blipFill>
      <xdr:spPr>
        <a:xfrm>
          <a:off x="390525" y="895350"/>
          <a:ext cx="12000000" cy="2476190"/>
        </a:xfrm>
        <a:prstGeom prst="rect">
          <a:avLst/>
        </a:prstGeom>
        <a:ln w="15875">
          <a:solidFill>
            <a:schemeClr val="accent1"/>
          </a:solidFill>
        </a:ln>
      </xdr:spPr>
    </xdr:pic>
    <xdr:clientData/>
  </xdr:twoCellAnchor>
  <xdr:twoCellAnchor editAs="oneCell">
    <xdr:from>
      <xdr:col>5</xdr:col>
      <xdr:colOff>0</xdr:colOff>
      <xdr:row>28</xdr:row>
      <xdr:rowOff>0</xdr:rowOff>
    </xdr:from>
    <xdr:to>
      <xdr:col>8</xdr:col>
      <xdr:colOff>399771</xdr:colOff>
      <xdr:row>30</xdr:row>
      <xdr:rowOff>19000</xdr:rowOff>
    </xdr:to>
    <xdr:pic>
      <xdr:nvPicPr>
        <xdr:cNvPr id="5" name="Afbeelding 4">
          <a:extLst>
            <a:ext uri="{FF2B5EF4-FFF2-40B4-BE49-F238E27FC236}">
              <a16:creationId xmlns:a16="http://schemas.microsoft.com/office/drawing/2014/main" id="{04215BF7-583F-4750-81E9-382A44DB05A0}"/>
            </a:ext>
          </a:extLst>
        </xdr:cNvPr>
        <xdr:cNvPicPr>
          <a:picLocks noChangeAspect="1"/>
        </xdr:cNvPicPr>
      </xdr:nvPicPr>
      <xdr:blipFill>
        <a:blip xmlns:r="http://schemas.openxmlformats.org/officeDocument/2006/relationships" r:embed="rId2"/>
        <a:stretch>
          <a:fillRect/>
        </a:stretch>
      </xdr:blipFill>
      <xdr:spPr>
        <a:xfrm>
          <a:off x="3048000" y="5381625"/>
          <a:ext cx="2228571" cy="400000"/>
        </a:xfrm>
        <a:prstGeom prst="rect">
          <a:avLst/>
        </a:prstGeom>
      </xdr:spPr>
    </xdr:pic>
    <xdr:clientData/>
  </xdr:twoCellAnchor>
  <xdr:twoCellAnchor editAs="oneCell">
    <xdr:from>
      <xdr:col>0</xdr:col>
      <xdr:colOff>0</xdr:colOff>
      <xdr:row>31</xdr:row>
      <xdr:rowOff>0</xdr:rowOff>
    </xdr:from>
    <xdr:to>
      <xdr:col>1</xdr:col>
      <xdr:colOff>9525</xdr:colOff>
      <xdr:row>32</xdr:row>
      <xdr:rowOff>9525</xdr:rowOff>
    </xdr:to>
    <xdr:pic>
      <xdr:nvPicPr>
        <xdr:cNvPr id="9" name="Afbeelding 8">
          <a:extLst>
            <a:ext uri="{FF2B5EF4-FFF2-40B4-BE49-F238E27FC236}">
              <a16:creationId xmlns:a16="http://schemas.microsoft.com/office/drawing/2014/main" id="{4884A3C6-D320-43F2-8631-CD8465343F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953125"/>
          <a:ext cx="6191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82</xdr:row>
      <xdr:rowOff>66675</xdr:rowOff>
    </xdr:from>
    <xdr:to>
      <xdr:col>12</xdr:col>
      <xdr:colOff>580044</xdr:colOff>
      <xdr:row>95</xdr:row>
      <xdr:rowOff>18746</xdr:rowOff>
    </xdr:to>
    <xdr:pic>
      <xdr:nvPicPr>
        <xdr:cNvPr id="10" name="Afbeelding 9">
          <a:extLst>
            <a:ext uri="{FF2B5EF4-FFF2-40B4-BE49-F238E27FC236}">
              <a16:creationId xmlns:a16="http://schemas.microsoft.com/office/drawing/2014/main" id="{4407B95D-0316-449C-92B8-8F05F361DEE6}"/>
            </a:ext>
          </a:extLst>
        </xdr:cNvPr>
        <xdr:cNvPicPr>
          <a:picLocks noChangeAspect="1"/>
        </xdr:cNvPicPr>
      </xdr:nvPicPr>
      <xdr:blipFill>
        <a:blip xmlns:r="http://schemas.openxmlformats.org/officeDocument/2006/relationships" r:embed="rId4"/>
        <a:stretch>
          <a:fillRect/>
        </a:stretch>
      </xdr:blipFill>
      <xdr:spPr>
        <a:xfrm>
          <a:off x="180975" y="16687800"/>
          <a:ext cx="7847619" cy="2428571"/>
        </a:xfrm>
        <a:prstGeom prst="rect">
          <a:avLst/>
        </a:prstGeom>
        <a:ln w="19050">
          <a:solidFill>
            <a:schemeClr val="accent1"/>
          </a:solidFill>
        </a:ln>
      </xdr:spPr>
    </xdr:pic>
    <xdr:clientData/>
  </xdr:twoCellAnchor>
  <xdr:twoCellAnchor editAs="oneCell">
    <xdr:from>
      <xdr:col>4</xdr:col>
      <xdr:colOff>723900</xdr:colOff>
      <xdr:row>97</xdr:row>
      <xdr:rowOff>0</xdr:rowOff>
    </xdr:from>
    <xdr:to>
      <xdr:col>8</xdr:col>
      <xdr:colOff>380721</xdr:colOff>
      <xdr:row>99</xdr:row>
      <xdr:rowOff>19000</xdr:rowOff>
    </xdr:to>
    <xdr:pic>
      <xdr:nvPicPr>
        <xdr:cNvPr id="11" name="Afbeelding 10">
          <a:extLst>
            <a:ext uri="{FF2B5EF4-FFF2-40B4-BE49-F238E27FC236}">
              <a16:creationId xmlns:a16="http://schemas.microsoft.com/office/drawing/2014/main" id="{16C69E2D-FC0E-4CA1-9B9B-9076B961CBE5}"/>
            </a:ext>
          </a:extLst>
        </xdr:cNvPr>
        <xdr:cNvPicPr>
          <a:picLocks noChangeAspect="1"/>
        </xdr:cNvPicPr>
      </xdr:nvPicPr>
      <xdr:blipFill>
        <a:blip xmlns:r="http://schemas.openxmlformats.org/officeDocument/2006/relationships" r:embed="rId2"/>
        <a:stretch>
          <a:fillRect/>
        </a:stretch>
      </xdr:blipFill>
      <xdr:spPr>
        <a:xfrm>
          <a:off x="3162300" y="19478625"/>
          <a:ext cx="2228571" cy="400000"/>
        </a:xfrm>
        <a:prstGeom prst="rect">
          <a:avLst/>
        </a:prstGeom>
      </xdr:spPr>
    </xdr:pic>
    <xdr:clientData/>
  </xdr:twoCellAnchor>
  <xdr:twoCellAnchor editAs="oneCell">
    <xdr:from>
      <xdr:col>0</xdr:col>
      <xdr:colOff>342900</xdr:colOff>
      <xdr:row>105</xdr:row>
      <xdr:rowOff>38100</xdr:rowOff>
    </xdr:from>
    <xdr:to>
      <xdr:col>12</xdr:col>
      <xdr:colOff>313398</xdr:colOff>
      <xdr:row>118</xdr:row>
      <xdr:rowOff>28267</xdr:rowOff>
    </xdr:to>
    <xdr:pic>
      <xdr:nvPicPr>
        <xdr:cNvPr id="12" name="Afbeelding 11">
          <a:extLst>
            <a:ext uri="{FF2B5EF4-FFF2-40B4-BE49-F238E27FC236}">
              <a16:creationId xmlns:a16="http://schemas.microsoft.com/office/drawing/2014/main" id="{F5AFF29C-339D-4713-BAC8-02D43AFC531E}"/>
            </a:ext>
          </a:extLst>
        </xdr:cNvPr>
        <xdr:cNvPicPr>
          <a:picLocks noChangeAspect="1"/>
        </xdr:cNvPicPr>
      </xdr:nvPicPr>
      <xdr:blipFill>
        <a:blip xmlns:r="http://schemas.openxmlformats.org/officeDocument/2006/relationships" r:embed="rId5"/>
        <a:stretch>
          <a:fillRect/>
        </a:stretch>
      </xdr:blipFill>
      <xdr:spPr>
        <a:xfrm>
          <a:off x="342900" y="21040725"/>
          <a:ext cx="7419048" cy="2466667"/>
        </a:xfrm>
        <a:prstGeom prst="rect">
          <a:avLst/>
        </a:prstGeom>
        <a:ln w="19050">
          <a:solidFill>
            <a:schemeClr val="accent1"/>
          </a:solidFill>
        </a:ln>
      </xdr:spPr>
    </xdr:pic>
    <xdr:clientData/>
  </xdr:twoCellAnchor>
  <xdr:twoCellAnchor editAs="oneCell">
    <xdr:from>
      <xdr:col>0</xdr:col>
      <xdr:colOff>85725</xdr:colOff>
      <xdr:row>32</xdr:row>
      <xdr:rowOff>76200</xdr:rowOff>
    </xdr:from>
    <xdr:to>
      <xdr:col>16</xdr:col>
      <xdr:colOff>255918</xdr:colOff>
      <xdr:row>39</xdr:row>
      <xdr:rowOff>161748</xdr:rowOff>
    </xdr:to>
    <xdr:pic>
      <xdr:nvPicPr>
        <xdr:cNvPr id="2" name="Afbeelding 1">
          <a:extLst>
            <a:ext uri="{FF2B5EF4-FFF2-40B4-BE49-F238E27FC236}">
              <a16:creationId xmlns:a16="http://schemas.microsoft.com/office/drawing/2014/main" id="{E9535C0C-E189-4907-900B-F698A0704C5F}"/>
            </a:ext>
          </a:extLst>
        </xdr:cNvPr>
        <xdr:cNvPicPr>
          <a:picLocks noChangeAspect="1"/>
        </xdr:cNvPicPr>
      </xdr:nvPicPr>
      <xdr:blipFill>
        <a:blip xmlns:r="http://schemas.openxmlformats.org/officeDocument/2006/relationships" r:embed="rId6"/>
        <a:stretch>
          <a:fillRect/>
        </a:stretch>
      </xdr:blipFill>
      <xdr:spPr>
        <a:xfrm>
          <a:off x="85725" y="6219825"/>
          <a:ext cx="10057143" cy="1419048"/>
        </a:xfrm>
        <a:prstGeom prst="rect">
          <a:avLst/>
        </a:prstGeom>
        <a:ln w="19050">
          <a:solidFill>
            <a:schemeClr val="accent1"/>
          </a:solidFill>
        </a:ln>
      </xdr:spPr>
    </xdr:pic>
    <xdr:clientData/>
  </xdr:twoCellAnchor>
  <xdr:twoCellAnchor editAs="oneCell">
    <xdr:from>
      <xdr:col>0</xdr:col>
      <xdr:colOff>257175</xdr:colOff>
      <xdr:row>47</xdr:row>
      <xdr:rowOff>140747</xdr:rowOff>
    </xdr:from>
    <xdr:to>
      <xdr:col>19</xdr:col>
      <xdr:colOff>398515</xdr:colOff>
      <xdr:row>64</xdr:row>
      <xdr:rowOff>75789</xdr:rowOff>
    </xdr:to>
    <xdr:pic>
      <xdr:nvPicPr>
        <xdr:cNvPr id="13" name="Afbeelding 12">
          <a:extLst>
            <a:ext uri="{FF2B5EF4-FFF2-40B4-BE49-F238E27FC236}">
              <a16:creationId xmlns:a16="http://schemas.microsoft.com/office/drawing/2014/main" id="{BF97B8AF-78CF-4C2B-BEA4-0C29B147BF84}"/>
            </a:ext>
          </a:extLst>
        </xdr:cNvPr>
        <xdr:cNvPicPr>
          <a:picLocks noChangeAspect="1"/>
        </xdr:cNvPicPr>
      </xdr:nvPicPr>
      <xdr:blipFill>
        <a:blip xmlns:r="http://schemas.openxmlformats.org/officeDocument/2006/relationships" r:embed="rId7"/>
        <a:stretch>
          <a:fillRect/>
        </a:stretch>
      </xdr:blipFill>
      <xdr:spPr>
        <a:xfrm>
          <a:off x="257175" y="9141872"/>
          <a:ext cx="11857090" cy="3173542"/>
        </a:xfrm>
        <a:prstGeom prst="rect">
          <a:avLst/>
        </a:prstGeom>
        <a:ln w="19050">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0</xdr:row>
      <xdr:rowOff>160020</xdr:rowOff>
    </xdr:from>
    <xdr:to>
      <xdr:col>10</xdr:col>
      <xdr:colOff>187815</xdr:colOff>
      <xdr:row>45</xdr:row>
      <xdr:rowOff>6610</xdr:rowOff>
    </xdr:to>
    <xdr:pic>
      <xdr:nvPicPr>
        <xdr:cNvPr id="2" name="Afbeelding 1">
          <a:extLst>
            <a:ext uri="{FF2B5EF4-FFF2-40B4-BE49-F238E27FC236}">
              <a16:creationId xmlns:a16="http://schemas.microsoft.com/office/drawing/2014/main" id="{35C57CC6-1439-4470-85DD-524EE083BE14}"/>
            </a:ext>
          </a:extLst>
        </xdr:cNvPr>
        <xdr:cNvPicPr>
          <a:picLocks noChangeAspect="1"/>
        </xdr:cNvPicPr>
      </xdr:nvPicPr>
      <xdr:blipFill>
        <a:blip xmlns:r="http://schemas.openxmlformats.org/officeDocument/2006/relationships" r:embed="rId1"/>
        <a:stretch>
          <a:fillRect/>
        </a:stretch>
      </xdr:blipFill>
      <xdr:spPr>
        <a:xfrm>
          <a:off x="45720" y="160020"/>
          <a:ext cx="6238095" cy="8076190"/>
        </a:xfrm>
        <a:prstGeom prst="rect">
          <a:avLst/>
        </a:prstGeom>
      </xdr:spPr>
    </xdr:pic>
    <xdr:clientData/>
  </xdr:twoCellAnchor>
  <xdr:twoCellAnchor editAs="oneCell">
    <xdr:from>
      <xdr:col>12</xdr:col>
      <xdr:colOff>137160</xdr:colOff>
      <xdr:row>3</xdr:row>
      <xdr:rowOff>129540</xdr:rowOff>
    </xdr:from>
    <xdr:to>
      <xdr:col>19</xdr:col>
      <xdr:colOff>309664</xdr:colOff>
      <xdr:row>17</xdr:row>
      <xdr:rowOff>127483</xdr:rowOff>
    </xdr:to>
    <xdr:pic>
      <xdr:nvPicPr>
        <xdr:cNvPr id="3" name="Afbeelding 2">
          <a:extLst>
            <a:ext uri="{FF2B5EF4-FFF2-40B4-BE49-F238E27FC236}">
              <a16:creationId xmlns:a16="http://schemas.microsoft.com/office/drawing/2014/main" id="{B875C901-E56B-4A50-AB3C-7C6775400F9B}"/>
            </a:ext>
          </a:extLst>
        </xdr:cNvPr>
        <xdr:cNvPicPr>
          <a:picLocks noChangeAspect="1"/>
        </xdr:cNvPicPr>
      </xdr:nvPicPr>
      <xdr:blipFill>
        <a:blip xmlns:r="http://schemas.openxmlformats.org/officeDocument/2006/relationships" r:embed="rId2"/>
        <a:stretch>
          <a:fillRect/>
        </a:stretch>
      </xdr:blipFill>
      <xdr:spPr>
        <a:xfrm>
          <a:off x="7452360" y="678180"/>
          <a:ext cx="4439704" cy="2558263"/>
        </a:xfrm>
        <a:prstGeom prst="rect">
          <a:avLst/>
        </a:prstGeom>
      </xdr:spPr>
    </xdr:pic>
    <xdr:clientData/>
  </xdr:twoCellAnchor>
  <xdr:twoCellAnchor editAs="oneCell">
    <xdr:from>
      <xdr:col>13</xdr:col>
      <xdr:colOff>0</xdr:colOff>
      <xdr:row>20</xdr:row>
      <xdr:rowOff>0</xdr:rowOff>
    </xdr:from>
    <xdr:to>
      <xdr:col>21</xdr:col>
      <xdr:colOff>427180</xdr:colOff>
      <xdr:row>55</xdr:row>
      <xdr:rowOff>85906</xdr:rowOff>
    </xdr:to>
    <xdr:pic>
      <xdr:nvPicPr>
        <xdr:cNvPr id="4" name="Afbeelding 3">
          <a:extLst>
            <a:ext uri="{FF2B5EF4-FFF2-40B4-BE49-F238E27FC236}">
              <a16:creationId xmlns:a16="http://schemas.microsoft.com/office/drawing/2014/main" id="{D0BE617B-F088-482C-960C-E65534709936}"/>
            </a:ext>
          </a:extLst>
        </xdr:cNvPr>
        <xdr:cNvPicPr>
          <a:picLocks noChangeAspect="1"/>
        </xdr:cNvPicPr>
      </xdr:nvPicPr>
      <xdr:blipFill>
        <a:blip xmlns:r="http://schemas.openxmlformats.org/officeDocument/2006/relationships" r:embed="rId3"/>
        <a:stretch>
          <a:fillRect/>
        </a:stretch>
      </xdr:blipFill>
      <xdr:spPr>
        <a:xfrm>
          <a:off x="7924800" y="3657600"/>
          <a:ext cx="5303980" cy="6486706"/>
        </a:xfrm>
        <a:prstGeom prst="rect">
          <a:avLst/>
        </a:prstGeom>
      </xdr:spPr>
    </xdr:pic>
    <xdr:clientData/>
  </xdr:twoCellAnchor>
  <xdr:twoCellAnchor editAs="oneCell">
    <xdr:from>
      <xdr:col>20</xdr:col>
      <xdr:colOff>0</xdr:colOff>
      <xdr:row>4</xdr:row>
      <xdr:rowOff>0</xdr:rowOff>
    </xdr:from>
    <xdr:to>
      <xdr:col>28</xdr:col>
      <xdr:colOff>494629</xdr:colOff>
      <xdr:row>18</xdr:row>
      <xdr:rowOff>163489</xdr:rowOff>
    </xdr:to>
    <xdr:pic>
      <xdr:nvPicPr>
        <xdr:cNvPr id="5" name="Afbeelding 4">
          <a:extLst>
            <a:ext uri="{FF2B5EF4-FFF2-40B4-BE49-F238E27FC236}">
              <a16:creationId xmlns:a16="http://schemas.microsoft.com/office/drawing/2014/main" id="{A6CA0202-57A1-449E-A90A-E0F0A715DC54}"/>
            </a:ext>
          </a:extLst>
        </xdr:cNvPr>
        <xdr:cNvPicPr>
          <a:picLocks noChangeAspect="1"/>
        </xdr:cNvPicPr>
      </xdr:nvPicPr>
      <xdr:blipFill>
        <a:blip xmlns:r="http://schemas.openxmlformats.org/officeDocument/2006/relationships" r:embed="rId4"/>
        <a:stretch>
          <a:fillRect/>
        </a:stretch>
      </xdr:blipFill>
      <xdr:spPr>
        <a:xfrm>
          <a:off x="12192000" y="731520"/>
          <a:ext cx="5371429" cy="2723809"/>
        </a:xfrm>
        <a:prstGeom prst="rect">
          <a:avLst/>
        </a:prstGeom>
      </xdr:spPr>
    </xdr:pic>
    <xdr:clientData/>
  </xdr:twoCellAnchor>
  <xdr:twoCellAnchor editAs="oneCell">
    <xdr:from>
      <xdr:col>1</xdr:col>
      <xdr:colOff>0</xdr:colOff>
      <xdr:row>46</xdr:row>
      <xdr:rowOff>0</xdr:rowOff>
    </xdr:from>
    <xdr:to>
      <xdr:col>9</xdr:col>
      <xdr:colOff>570819</xdr:colOff>
      <xdr:row>57</xdr:row>
      <xdr:rowOff>178796</xdr:rowOff>
    </xdr:to>
    <xdr:pic>
      <xdr:nvPicPr>
        <xdr:cNvPr id="6" name="Afbeelding 5">
          <a:extLst>
            <a:ext uri="{FF2B5EF4-FFF2-40B4-BE49-F238E27FC236}">
              <a16:creationId xmlns:a16="http://schemas.microsoft.com/office/drawing/2014/main" id="{BB61A4DC-506D-4B99-93BE-B841FC00D85D}"/>
            </a:ext>
          </a:extLst>
        </xdr:cNvPr>
        <xdr:cNvPicPr>
          <a:picLocks noChangeAspect="1"/>
        </xdr:cNvPicPr>
      </xdr:nvPicPr>
      <xdr:blipFill>
        <a:blip xmlns:r="http://schemas.openxmlformats.org/officeDocument/2006/relationships" r:embed="rId5"/>
        <a:stretch>
          <a:fillRect/>
        </a:stretch>
      </xdr:blipFill>
      <xdr:spPr>
        <a:xfrm>
          <a:off x="609600" y="8412480"/>
          <a:ext cx="5447619" cy="2190476"/>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DABC9-2B14-4BA4-911B-10098B5F55E1}">
  <dimension ref="A2:E130"/>
  <sheetViews>
    <sheetView topLeftCell="A100" workbookViewId="0">
      <selection activeCell="A131" sqref="A131"/>
    </sheetView>
  </sheetViews>
  <sheetFormatPr defaultRowHeight="15" x14ac:dyDescent="0.25"/>
  <cols>
    <col min="5" max="5" width="11.140625" bestFit="1" customWidth="1"/>
  </cols>
  <sheetData>
    <row r="2" spans="1:1" ht="18.75" x14ac:dyDescent="0.3">
      <c r="A2" s="163" t="s">
        <v>587</v>
      </c>
    </row>
    <row r="4" spans="1:1" x14ac:dyDescent="0.25">
      <c r="A4" s="162" t="s">
        <v>588</v>
      </c>
    </row>
    <row r="20" spans="1:5" x14ac:dyDescent="0.25">
      <c r="A20" t="s">
        <v>589</v>
      </c>
    </row>
    <row r="21" spans="1:5" x14ac:dyDescent="0.25">
      <c r="A21" t="s">
        <v>590</v>
      </c>
    </row>
    <row r="22" spans="1:5" x14ac:dyDescent="0.25">
      <c r="A22" t="s">
        <v>593</v>
      </c>
    </row>
    <row r="23" spans="1:5" x14ac:dyDescent="0.25">
      <c r="A23" t="s">
        <v>591</v>
      </c>
    </row>
    <row r="24" spans="1:5" x14ac:dyDescent="0.25">
      <c r="A24" t="s">
        <v>592</v>
      </c>
    </row>
    <row r="26" spans="1:5" x14ac:dyDescent="0.25">
      <c r="A26" s="162" t="s">
        <v>599</v>
      </c>
    </row>
    <row r="27" spans="1:5" x14ac:dyDescent="0.25">
      <c r="A27" t="s">
        <v>594</v>
      </c>
    </row>
    <row r="28" spans="1:5" x14ac:dyDescent="0.25">
      <c r="A28" t="s">
        <v>614</v>
      </c>
    </row>
    <row r="29" spans="1:5" x14ac:dyDescent="0.25">
      <c r="A29" s="164" t="s">
        <v>595</v>
      </c>
      <c r="B29" s="164"/>
      <c r="C29" s="164"/>
      <c r="D29" s="164"/>
      <c r="E29" s="164"/>
    </row>
    <row r="32" spans="1:5" x14ac:dyDescent="0.25">
      <c r="A32" t="s">
        <v>600</v>
      </c>
    </row>
    <row r="42" spans="1:1" x14ac:dyDescent="0.25">
      <c r="A42" t="s">
        <v>602</v>
      </c>
    </row>
    <row r="44" spans="1:1" x14ac:dyDescent="0.25">
      <c r="A44" t="s">
        <v>603</v>
      </c>
    </row>
    <row r="45" spans="1:1" x14ac:dyDescent="0.25">
      <c r="A45" t="s">
        <v>604</v>
      </c>
    </row>
    <row r="46" spans="1:1" x14ac:dyDescent="0.25">
      <c r="A46" t="s">
        <v>631</v>
      </c>
    </row>
    <row r="68" spans="1:5" x14ac:dyDescent="0.25">
      <c r="A68" t="s">
        <v>632</v>
      </c>
    </row>
    <row r="69" spans="1:5" x14ac:dyDescent="0.25">
      <c r="A69" t="s">
        <v>633</v>
      </c>
    </row>
    <row r="70" spans="1:5" x14ac:dyDescent="0.25">
      <c r="A70" t="s">
        <v>634</v>
      </c>
    </row>
    <row r="71" spans="1:5" x14ac:dyDescent="0.25">
      <c r="A71" t="s">
        <v>635</v>
      </c>
    </row>
    <row r="72" spans="1:5" x14ac:dyDescent="0.25">
      <c r="A72" t="s">
        <v>636</v>
      </c>
      <c r="C72" s="169"/>
      <c r="E72" s="170"/>
    </row>
    <row r="73" spans="1:5" x14ac:dyDescent="0.25">
      <c r="A73" t="s">
        <v>637</v>
      </c>
    </row>
    <row r="74" spans="1:5" x14ac:dyDescent="0.25">
      <c r="A74" t="s">
        <v>605</v>
      </c>
    </row>
    <row r="75" spans="1:5" x14ac:dyDescent="0.25">
      <c r="A75" t="s">
        <v>638</v>
      </c>
    </row>
    <row r="76" spans="1:5" x14ac:dyDescent="0.25">
      <c r="A76" t="s">
        <v>606</v>
      </c>
    </row>
    <row r="78" spans="1:5" x14ac:dyDescent="0.25">
      <c r="A78" t="s">
        <v>639</v>
      </c>
    </row>
    <row r="79" spans="1:5" x14ac:dyDescent="0.25">
      <c r="A79" t="s">
        <v>607</v>
      </c>
    </row>
    <row r="80" spans="1:5" x14ac:dyDescent="0.25">
      <c r="A80" t="s">
        <v>640</v>
      </c>
    </row>
    <row r="81" spans="1:1" x14ac:dyDescent="0.25">
      <c r="A81" t="s">
        <v>608</v>
      </c>
    </row>
    <row r="82" spans="1:1" x14ac:dyDescent="0.25">
      <c r="A82" t="s">
        <v>641</v>
      </c>
    </row>
    <row r="97" spans="1:1" x14ac:dyDescent="0.25">
      <c r="A97" t="s">
        <v>642</v>
      </c>
    </row>
    <row r="98" spans="1:1" x14ac:dyDescent="0.25">
      <c r="A98" t="s">
        <v>609</v>
      </c>
    </row>
    <row r="101" spans="1:1" x14ac:dyDescent="0.25">
      <c r="A101" t="s">
        <v>610</v>
      </c>
    </row>
    <row r="102" spans="1:1" x14ac:dyDescent="0.25">
      <c r="A102" t="s">
        <v>643</v>
      </c>
    </row>
    <row r="103" spans="1:1" x14ac:dyDescent="0.25">
      <c r="A103" t="s">
        <v>611</v>
      </c>
    </row>
    <row r="104" spans="1:1" x14ac:dyDescent="0.25">
      <c r="A104" t="s">
        <v>644</v>
      </c>
    </row>
    <row r="105" spans="1:1" x14ac:dyDescent="0.25">
      <c r="A105" t="s">
        <v>612</v>
      </c>
    </row>
    <row r="120" spans="1:1" x14ac:dyDescent="0.25">
      <c r="A120" t="s">
        <v>645</v>
      </c>
    </row>
    <row r="121" spans="1:1" x14ac:dyDescent="0.25">
      <c r="A121" t="s">
        <v>646</v>
      </c>
    </row>
    <row r="122" spans="1:1" x14ac:dyDescent="0.25">
      <c r="A122" t="s">
        <v>647</v>
      </c>
    </row>
    <row r="123" spans="1:1" x14ac:dyDescent="0.25">
      <c r="A123" t="s">
        <v>648</v>
      </c>
    </row>
    <row r="124" spans="1:1" x14ac:dyDescent="0.25">
      <c r="A124" t="s">
        <v>649</v>
      </c>
    </row>
    <row r="126" spans="1:1" x14ac:dyDescent="0.25">
      <c r="A126" t="s">
        <v>650</v>
      </c>
    </row>
    <row r="127" spans="1:1" x14ac:dyDescent="0.25">
      <c r="A127" t="s">
        <v>651</v>
      </c>
    </row>
    <row r="128" spans="1:1" x14ac:dyDescent="0.25">
      <c r="A128" t="s">
        <v>613</v>
      </c>
    </row>
    <row r="129" spans="1:1" x14ac:dyDescent="0.25">
      <c r="A129" t="s">
        <v>652</v>
      </c>
    </row>
    <row r="130" spans="1:1" x14ac:dyDescent="0.25">
      <c r="A130" t="s">
        <v>653</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B2A50-B76B-431C-802B-3DB0CD3646AF}">
  <dimension ref="A1:AK440"/>
  <sheetViews>
    <sheetView tabSelected="1" workbookViewId="0">
      <pane xSplit="7" ySplit="7" topLeftCell="H8" activePane="bottomRight" state="frozen"/>
      <selection pane="topRight" activeCell="I1" sqref="I1"/>
      <selection pane="bottomLeft" activeCell="A11" sqref="A11"/>
      <selection pane="bottomRight" activeCell="G2" sqref="G2"/>
    </sheetView>
  </sheetViews>
  <sheetFormatPr defaultColWidth="10.85546875" defaultRowHeight="12" x14ac:dyDescent="0.2"/>
  <cols>
    <col min="1" max="1" width="5.42578125" style="5" customWidth="1"/>
    <col min="2" max="2" width="5.42578125" style="142" customWidth="1"/>
    <col min="3" max="3" width="3.5703125" style="107" customWidth="1"/>
    <col min="4" max="4" width="3.5703125" style="2" customWidth="1"/>
    <col min="5" max="5" width="20" style="2" customWidth="1"/>
    <col min="6" max="7" width="9.140625" style="2" customWidth="1"/>
    <col min="8" max="8" width="10.85546875" style="38"/>
    <col min="9" max="9" width="8.140625" style="38" customWidth="1"/>
    <col min="10" max="10" width="2.85546875" style="38" customWidth="1"/>
    <col min="11" max="11" width="11.5703125" style="38" customWidth="1"/>
    <col min="12" max="12" width="11.5703125" style="5" customWidth="1"/>
    <col min="13" max="13" width="3" style="5" customWidth="1"/>
    <col min="14" max="15" width="11.42578125" style="5" customWidth="1"/>
    <col min="16" max="16" width="3" style="5" customWidth="1"/>
    <col min="17" max="18" width="10.42578125" style="5" customWidth="1"/>
    <col min="19" max="19" width="2.85546875" style="5" customWidth="1"/>
    <col min="20" max="21" width="10.42578125" style="5" customWidth="1"/>
    <col min="22" max="24" width="10.7109375" style="9" customWidth="1"/>
    <col min="25" max="25" width="1.85546875" style="9" customWidth="1"/>
    <col min="26" max="26" width="3.7109375" style="8" bestFit="1" customWidth="1"/>
    <col min="27" max="30" width="7.28515625" style="9" customWidth="1"/>
    <col min="31" max="32" width="8.28515625" style="9" customWidth="1"/>
    <col min="33" max="33" width="3.7109375" style="8" bestFit="1" customWidth="1"/>
    <col min="34" max="16384" width="10.85546875" style="9"/>
  </cols>
  <sheetData>
    <row r="1" spans="1:37" ht="12.75" customHeight="1" x14ac:dyDescent="0.2">
      <c r="A1" s="1"/>
      <c r="B1" s="140">
        <v>4</v>
      </c>
      <c r="C1" s="120"/>
      <c r="E1" s="3"/>
      <c r="G1" s="95"/>
      <c r="H1" s="6"/>
      <c r="I1" s="6"/>
      <c r="J1" s="6"/>
      <c r="K1" s="6"/>
      <c r="N1" s="92" t="s">
        <v>584</v>
      </c>
      <c r="Z1" s="8" t="s">
        <v>0</v>
      </c>
      <c r="AG1" s="8" t="s">
        <v>0</v>
      </c>
    </row>
    <row r="2" spans="1:37" s="105" customFormat="1" ht="12.75" customHeight="1" x14ac:dyDescent="0.2">
      <c r="A2" s="122"/>
      <c r="B2" s="140">
        <v>5</v>
      </c>
      <c r="C2" s="137" t="s">
        <v>485</v>
      </c>
      <c r="D2" s="118"/>
      <c r="E2" s="118"/>
      <c r="F2" s="118"/>
      <c r="G2" s="118"/>
      <c r="H2" s="138"/>
      <c r="I2" s="121"/>
      <c r="J2" s="107"/>
      <c r="K2" s="121"/>
      <c r="L2" s="121"/>
      <c r="M2" s="107"/>
      <c r="N2" s="92" t="s">
        <v>583</v>
      </c>
      <c r="O2" s="121"/>
      <c r="P2" s="107"/>
      <c r="Q2" s="122"/>
      <c r="R2" s="122"/>
      <c r="S2" s="107"/>
      <c r="T2" s="107"/>
      <c r="U2" s="107"/>
      <c r="V2" s="123"/>
      <c r="W2" s="123"/>
      <c r="X2" s="123"/>
      <c r="Y2" s="123"/>
      <c r="Z2" s="123"/>
      <c r="AA2" s="125" t="s">
        <v>462</v>
      </c>
      <c r="AB2" s="123"/>
      <c r="AC2" s="123"/>
      <c r="AD2" s="123"/>
      <c r="AE2" s="123"/>
      <c r="AF2" s="123"/>
      <c r="AG2" s="123"/>
    </row>
    <row r="3" spans="1:37" ht="12.75" customHeight="1" x14ac:dyDescent="0.2">
      <c r="B3" s="140">
        <v>6</v>
      </c>
      <c r="C3" s="139" t="s">
        <v>486</v>
      </c>
      <c r="H3" s="2"/>
      <c r="I3" s="2"/>
      <c r="J3" s="2"/>
      <c r="K3" s="146" t="s">
        <v>520</v>
      </c>
      <c r="L3" s="146" t="s">
        <v>520</v>
      </c>
      <c r="M3" s="2"/>
      <c r="N3" s="146" t="s">
        <v>520</v>
      </c>
      <c r="O3" s="146" t="s">
        <v>520</v>
      </c>
      <c r="P3" s="2"/>
      <c r="Q3" s="146" t="s">
        <v>520</v>
      </c>
      <c r="R3" s="146" t="s">
        <v>520</v>
      </c>
      <c r="S3" s="2"/>
      <c r="T3" s="146" t="s">
        <v>520</v>
      </c>
      <c r="U3" s="146" t="s">
        <v>520</v>
      </c>
      <c r="Z3" s="8" t="s">
        <v>0</v>
      </c>
      <c r="AG3" s="8" t="s">
        <v>0</v>
      </c>
    </row>
    <row r="4" spans="1:37" ht="12.75" customHeight="1" x14ac:dyDescent="0.2">
      <c r="B4" s="140">
        <v>7</v>
      </c>
      <c r="C4" s="139" t="s">
        <v>487</v>
      </c>
      <c r="H4" s="2"/>
      <c r="I4" s="2"/>
      <c r="J4" s="2"/>
      <c r="K4" s="151" t="s">
        <v>579</v>
      </c>
      <c r="L4" s="151" t="s">
        <v>577</v>
      </c>
      <c r="M4" s="156"/>
      <c r="N4" s="151" t="s">
        <v>578</v>
      </c>
      <c r="O4" s="151" t="s">
        <v>580</v>
      </c>
      <c r="P4" s="156"/>
      <c r="Q4" s="157" t="s">
        <v>506</v>
      </c>
      <c r="R4" s="157" t="s">
        <v>507</v>
      </c>
      <c r="S4" s="2"/>
      <c r="T4" s="157" t="s">
        <v>509</v>
      </c>
      <c r="U4" s="157" t="s">
        <v>510</v>
      </c>
      <c r="Z4" s="8" t="s">
        <v>0</v>
      </c>
      <c r="AG4" s="8" t="s">
        <v>0</v>
      </c>
    </row>
    <row r="5" spans="1:37" ht="12.75" customHeight="1" x14ac:dyDescent="0.2">
      <c r="B5" s="140">
        <v>8</v>
      </c>
      <c r="C5" s="120"/>
      <c r="H5" s="2"/>
      <c r="I5" s="147" t="s">
        <v>513</v>
      </c>
      <c r="J5" s="2"/>
      <c r="L5" s="147" t="s">
        <v>514</v>
      </c>
      <c r="M5" s="2"/>
      <c r="N5" s="2"/>
      <c r="O5" s="147" t="s">
        <v>515</v>
      </c>
      <c r="P5" s="2"/>
      <c r="Q5" s="147" t="s">
        <v>517</v>
      </c>
      <c r="R5" s="147" t="s">
        <v>516</v>
      </c>
      <c r="S5" s="2"/>
      <c r="T5" s="147" t="s">
        <v>519</v>
      </c>
      <c r="U5" s="147" t="s">
        <v>518</v>
      </c>
      <c r="Z5" s="8" t="s">
        <v>0</v>
      </c>
      <c r="AA5" s="8">
        <v>0</v>
      </c>
      <c r="AB5" s="8">
        <f>(AA6)</f>
        <v>20000</v>
      </c>
      <c r="AC5" s="8">
        <f>(AB6)</f>
        <v>50000</v>
      </c>
      <c r="AD5" s="8">
        <f>(AC6)</f>
        <v>100000</v>
      </c>
      <c r="AE5" s="8">
        <f>(AD6)</f>
        <v>250000</v>
      </c>
      <c r="AF5" s="8">
        <v>0</v>
      </c>
      <c r="AG5" s="8" t="s">
        <v>0</v>
      </c>
    </row>
    <row r="6" spans="1:37" ht="12.75" customHeight="1" x14ac:dyDescent="0.2">
      <c r="A6" s="146" t="s">
        <v>492</v>
      </c>
      <c r="B6" s="146" t="s">
        <v>493</v>
      </c>
      <c r="C6" s="146" t="s">
        <v>494</v>
      </c>
      <c r="D6" s="146" t="s">
        <v>495</v>
      </c>
      <c r="E6" s="146" t="s">
        <v>496</v>
      </c>
      <c r="F6" s="146" t="s">
        <v>497</v>
      </c>
      <c r="G6" s="146" t="s">
        <v>498</v>
      </c>
      <c r="H6" s="146" t="s">
        <v>499</v>
      </c>
      <c r="I6" s="146" t="s">
        <v>500</v>
      </c>
      <c r="J6" s="146" t="s">
        <v>501</v>
      </c>
      <c r="K6" s="146" t="s">
        <v>502</v>
      </c>
      <c r="L6" s="146" t="s">
        <v>503</v>
      </c>
      <c r="M6" s="146" t="s">
        <v>504</v>
      </c>
      <c r="N6" s="146" t="s">
        <v>505</v>
      </c>
      <c r="O6" s="146" t="s">
        <v>506</v>
      </c>
      <c r="P6" s="146" t="s">
        <v>507</v>
      </c>
      <c r="Q6" s="146" t="s">
        <v>508</v>
      </c>
      <c r="R6" s="146" t="s">
        <v>509</v>
      </c>
      <c r="S6" s="146" t="s">
        <v>510</v>
      </c>
      <c r="T6" s="146" t="s">
        <v>511</v>
      </c>
      <c r="U6" s="146" t="s">
        <v>512</v>
      </c>
      <c r="Z6" s="8" t="s">
        <v>0</v>
      </c>
      <c r="AA6" s="8">
        <v>20000</v>
      </c>
      <c r="AB6" s="8">
        <v>50000</v>
      </c>
      <c r="AC6" s="8">
        <v>100000</v>
      </c>
      <c r="AD6" s="8">
        <v>250000</v>
      </c>
      <c r="AE6" s="8">
        <v>1000000</v>
      </c>
      <c r="AF6" s="8">
        <v>1000000</v>
      </c>
      <c r="AG6" s="8" t="s">
        <v>0</v>
      </c>
    </row>
    <row r="7" spans="1:37" ht="81.75" customHeight="1" x14ac:dyDescent="0.2">
      <c r="A7" s="62" t="s">
        <v>37</v>
      </c>
      <c r="B7" s="140">
        <v>10</v>
      </c>
      <c r="C7" s="120"/>
      <c r="D7" s="64" t="s">
        <v>38</v>
      </c>
      <c r="E7" s="62" t="s">
        <v>39</v>
      </c>
      <c r="F7" s="65" t="s">
        <v>585</v>
      </c>
      <c r="G7" s="65" t="s">
        <v>41</v>
      </c>
      <c r="H7" s="143" t="s">
        <v>489</v>
      </c>
      <c r="I7" s="143" t="s">
        <v>586</v>
      </c>
      <c r="J7" s="144"/>
      <c r="K7" s="143" t="s">
        <v>490</v>
      </c>
      <c r="L7" s="143" t="s">
        <v>491</v>
      </c>
      <c r="M7" s="145"/>
      <c r="N7" s="143" t="s" cm="1">
        <v>70</v>
      </c>
      <c r="O7" s="143" t="s" cm="1">
        <v>71</v>
      </c>
      <c r="P7" s="145"/>
      <c r="Q7" s="143" t="s">
        <v>452</v>
      </c>
      <c r="R7" s="143" t="s">
        <v>451</v>
      </c>
      <c r="S7" s="47"/>
      <c r="T7" s="143" t="s">
        <v>450</v>
      </c>
      <c r="U7" s="143" t="s">
        <v>449</v>
      </c>
      <c r="V7" s="81"/>
      <c r="W7" s="81"/>
      <c r="X7" s="81"/>
      <c r="Y7" s="81"/>
      <c r="Z7" s="79" t="s">
        <v>0</v>
      </c>
      <c r="AA7" s="79" t="s">
        <v>73</v>
      </c>
      <c r="AB7" s="79" t="s">
        <v>73</v>
      </c>
      <c r="AC7" s="79" t="s">
        <v>73</v>
      </c>
      <c r="AD7" s="79" t="s">
        <v>73</v>
      </c>
      <c r="AE7" s="79" t="s">
        <v>73</v>
      </c>
      <c r="AF7" s="79" t="s">
        <v>73</v>
      </c>
      <c r="AG7" s="79" t="s">
        <v>0</v>
      </c>
      <c r="AH7" s="81"/>
      <c r="AI7" s="81"/>
      <c r="AJ7" s="81"/>
      <c r="AK7" s="81"/>
    </row>
    <row r="8" spans="1:37" ht="12.75" customHeight="1" x14ac:dyDescent="0.2">
      <c r="A8" s="86">
        <v>24</v>
      </c>
      <c r="B8" s="140">
        <v>22</v>
      </c>
      <c r="C8" s="120"/>
      <c r="D8" s="9">
        <v>1</v>
      </c>
      <c r="E8" s="9" t="s">
        <v>85</v>
      </c>
      <c r="F8" s="2">
        <v>9914</v>
      </c>
      <c r="G8" s="2">
        <v>9614</v>
      </c>
      <c r="H8" s="2" cm="1">
        <v>151606.57544194371</v>
      </c>
      <c r="I8" s="2" cm="1">
        <v>15.769354633029302</v>
      </c>
      <c r="J8" s="6"/>
      <c r="K8" s="2" cm="1">
        <v>-312376.09453087859</v>
      </c>
      <c r="L8" s="2" cm="1">
        <v>-32.491792649352881</v>
      </c>
      <c r="M8" s="82"/>
      <c r="N8" s="2" cm="1">
        <v>-37366.589595587116</v>
      </c>
      <c r="O8" s="2" cm="1">
        <v>-3.886685000581144</v>
      </c>
      <c r="P8" s="82"/>
      <c r="Q8" s="2">
        <f t="shared" ref="Q8:Q19" si="0">K8+N8</f>
        <v>-349742.6841264657</v>
      </c>
      <c r="R8" s="2">
        <f t="shared" ref="R8:R19" si="1">L8+O8</f>
        <v>-36.378477649934027</v>
      </c>
      <c r="S8" s="21"/>
      <c r="T8" s="2">
        <f>H8+Q8</f>
        <v>-198136.10868452198</v>
      </c>
      <c r="U8" s="2">
        <f t="shared" ref="U8:U71" si="2">T8/$G8</f>
        <v>-20.609123016904721</v>
      </c>
      <c r="W8" s="161"/>
      <c r="X8" s="160"/>
      <c r="Z8" s="8" t="s">
        <v>0</v>
      </c>
      <c r="AA8" s="8">
        <v>1</v>
      </c>
      <c r="AB8" s="8">
        <v>0</v>
      </c>
      <c r="AC8" s="8">
        <v>0</v>
      </c>
      <c r="AD8" s="8">
        <v>0</v>
      </c>
      <c r="AE8" s="8">
        <v>0</v>
      </c>
      <c r="AF8" s="8">
        <v>1</v>
      </c>
      <c r="AG8" s="8" t="s">
        <v>0</v>
      </c>
    </row>
    <row r="9" spans="1:37" ht="12.75" customHeight="1" x14ac:dyDescent="0.2">
      <c r="A9" s="86">
        <v>3</v>
      </c>
      <c r="B9" s="140">
        <v>37</v>
      </c>
      <c r="C9" s="120"/>
      <c r="D9" s="9">
        <v>1</v>
      </c>
      <c r="E9" s="9" t="s">
        <v>100</v>
      </c>
      <c r="F9" s="2">
        <v>11971</v>
      </c>
      <c r="G9" s="2">
        <v>11721</v>
      </c>
      <c r="H9" s="2" cm="1">
        <v>53326.337140572257</v>
      </c>
      <c r="I9" s="2" cm="1">
        <v>4.5496405716724047</v>
      </c>
      <c r="J9" s="6"/>
      <c r="K9" s="2" cm="1">
        <v>-494070.21872594953</v>
      </c>
      <c r="L9" s="2" cm="1">
        <v>-42.152565372062924</v>
      </c>
      <c r="M9" s="82"/>
      <c r="N9" s="2" cm="1">
        <v>13775.457127578633</v>
      </c>
      <c r="O9" s="2" cm="1">
        <v>1.1752800211226544</v>
      </c>
      <c r="P9" s="82"/>
      <c r="Q9" s="2">
        <f t="shared" si="0"/>
        <v>-480294.76159837091</v>
      </c>
      <c r="R9" s="2">
        <f t="shared" si="1"/>
        <v>-40.977285350940271</v>
      </c>
      <c r="S9" s="21"/>
      <c r="T9" s="2">
        <f t="shared" ref="T9:T19" si="3">H9+Q9</f>
        <v>-426968.42445779865</v>
      </c>
      <c r="U9" s="2">
        <f t="shared" si="2"/>
        <v>-36.427644779267865</v>
      </c>
      <c r="W9" s="161"/>
      <c r="X9" s="160"/>
      <c r="Z9" s="8" t="s">
        <v>0</v>
      </c>
      <c r="AA9" s="8">
        <v>1</v>
      </c>
      <c r="AB9" s="8">
        <v>0</v>
      </c>
      <c r="AC9" s="8">
        <v>0</v>
      </c>
      <c r="AD9" s="8">
        <v>0</v>
      </c>
      <c r="AE9" s="8">
        <v>0</v>
      </c>
      <c r="AF9" s="8">
        <v>1</v>
      </c>
      <c r="AG9" s="8" t="s">
        <v>0</v>
      </c>
    </row>
    <row r="10" spans="1:37" ht="12.75" customHeight="1" x14ac:dyDescent="0.2">
      <c r="A10" s="86">
        <v>765</v>
      </c>
      <c r="B10" s="140">
        <v>40</v>
      </c>
      <c r="C10" s="120"/>
      <c r="D10" s="9">
        <v>1</v>
      </c>
      <c r="E10" s="9" t="s">
        <v>103</v>
      </c>
      <c r="F10" s="2">
        <v>12517</v>
      </c>
      <c r="G10" s="2">
        <v>12214</v>
      </c>
      <c r="H10" s="2" cm="1">
        <v>-184557.19456233969</v>
      </c>
      <c r="I10" s="2" cm="1">
        <v>-15.110299210933329</v>
      </c>
      <c r="J10" s="6"/>
      <c r="K10" s="2" cm="1">
        <v>152557.67442684527</v>
      </c>
      <c r="L10" s="2" cm="1">
        <v>12.490394172821784</v>
      </c>
      <c r="M10" s="82"/>
      <c r="N10" s="2" cm="1">
        <v>-29799.195616480603</v>
      </c>
      <c r="O10" s="2" cm="1">
        <v>-2.4397572962568042</v>
      </c>
      <c r="P10" s="82"/>
      <c r="Q10" s="2">
        <f t="shared" si="0"/>
        <v>122758.47881036467</v>
      </c>
      <c r="R10" s="2">
        <f t="shared" si="1"/>
        <v>10.05063687656498</v>
      </c>
      <c r="S10" s="21"/>
      <c r="T10" s="2">
        <f t="shared" si="3"/>
        <v>-61798.715751975018</v>
      </c>
      <c r="U10" s="2">
        <f t="shared" si="2"/>
        <v>-5.0596623343683493</v>
      </c>
      <c r="W10" s="161"/>
      <c r="X10" s="160"/>
      <c r="Z10" s="8" t="s">
        <v>0</v>
      </c>
      <c r="AA10" s="8">
        <v>1</v>
      </c>
      <c r="AB10" s="8">
        <v>0</v>
      </c>
      <c r="AC10" s="8">
        <v>0</v>
      </c>
      <c r="AD10" s="8">
        <v>0</v>
      </c>
      <c r="AE10" s="8">
        <v>0</v>
      </c>
      <c r="AF10" s="8">
        <v>1</v>
      </c>
      <c r="AG10" s="8" t="s">
        <v>0</v>
      </c>
    </row>
    <row r="11" spans="1:37" ht="12.75" customHeight="1" x14ac:dyDescent="0.2">
      <c r="A11" s="86">
        <v>10</v>
      </c>
      <c r="B11" s="140">
        <v>136</v>
      </c>
      <c r="C11" s="120"/>
      <c r="D11" s="9">
        <v>1</v>
      </c>
      <c r="E11" s="9" t="s">
        <v>199</v>
      </c>
      <c r="F11" s="2">
        <v>24965</v>
      </c>
      <c r="G11" s="2">
        <v>24716</v>
      </c>
      <c r="H11" s="2" cm="1">
        <v>-229787.246042524</v>
      </c>
      <c r="I11" s="2" cm="1">
        <v>-9.2971049539781525</v>
      </c>
      <c r="J11" s="6"/>
      <c r="K11" s="2" cm="1">
        <v>-1386055.2446313687</v>
      </c>
      <c r="L11" s="2" cm="1">
        <v>-56.079270295815206</v>
      </c>
      <c r="M11" s="82"/>
      <c r="N11" s="2" cm="1">
        <v>-5425.3125660596852</v>
      </c>
      <c r="O11" s="2" cm="1">
        <v>-0.21950609184575517</v>
      </c>
      <c r="P11" s="82"/>
      <c r="Q11" s="2">
        <f t="shared" si="0"/>
        <v>-1391480.5571974283</v>
      </c>
      <c r="R11" s="2">
        <f t="shared" si="1"/>
        <v>-56.298776387660965</v>
      </c>
      <c r="S11" s="21"/>
      <c r="T11" s="2">
        <f t="shared" si="3"/>
        <v>-1621267.8032399523</v>
      </c>
      <c r="U11" s="2">
        <f t="shared" si="2"/>
        <v>-65.595881341639114</v>
      </c>
      <c r="W11" s="161"/>
      <c r="X11" s="160"/>
      <c r="Z11" s="8" t="s">
        <v>0</v>
      </c>
      <c r="AA11" s="8">
        <v>0</v>
      </c>
      <c r="AB11" s="8">
        <v>1</v>
      </c>
      <c r="AC11" s="8">
        <v>0</v>
      </c>
      <c r="AD11" s="8">
        <v>0</v>
      </c>
      <c r="AE11" s="8">
        <v>0</v>
      </c>
      <c r="AF11" s="8">
        <v>1</v>
      </c>
      <c r="AG11" s="8" t="s">
        <v>0</v>
      </c>
    </row>
    <row r="12" spans="1:37" ht="12.75" customHeight="1" x14ac:dyDescent="0.2">
      <c r="A12" s="86">
        <v>1950</v>
      </c>
      <c r="B12" s="140">
        <v>142</v>
      </c>
      <c r="C12" s="120"/>
      <c r="D12" s="9">
        <v>1</v>
      </c>
      <c r="E12" s="9" t="s">
        <v>205</v>
      </c>
      <c r="F12" s="2">
        <v>24827</v>
      </c>
      <c r="G12" s="2">
        <v>25199</v>
      </c>
      <c r="H12" s="2" cm="1">
        <v>369245.10438289074</v>
      </c>
      <c r="I12" s="2" cm="1">
        <v>14.653164982058444</v>
      </c>
      <c r="J12" s="6"/>
      <c r="K12" s="2" cm="1">
        <v>-191375.64604845992</v>
      </c>
      <c r="L12" s="2" cm="1">
        <v>-7.5945730405357326</v>
      </c>
      <c r="M12" s="82"/>
      <c r="N12" s="2" cm="1">
        <v>-61953.04032317776</v>
      </c>
      <c r="O12" s="2" cm="1">
        <v>-2.4585515426476352</v>
      </c>
      <c r="P12" s="82"/>
      <c r="Q12" s="2">
        <f t="shared" si="0"/>
        <v>-253328.68637163768</v>
      </c>
      <c r="R12" s="2">
        <f t="shared" si="1"/>
        <v>-10.053124583183369</v>
      </c>
      <c r="S12" s="21"/>
      <c r="T12" s="2">
        <f t="shared" si="3"/>
        <v>115916.41801125306</v>
      </c>
      <c r="U12" s="2">
        <f t="shared" si="2"/>
        <v>4.6000403988750769</v>
      </c>
      <c r="W12" s="161"/>
      <c r="X12" s="160"/>
      <c r="Z12" s="8" t="s">
        <v>0</v>
      </c>
      <c r="AA12" s="8">
        <v>0</v>
      </c>
      <c r="AB12" s="8">
        <v>1</v>
      </c>
      <c r="AC12" s="8">
        <v>0</v>
      </c>
      <c r="AD12" s="8">
        <v>0</v>
      </c>
      <c r="AE12" s="8">
        <v>0</v>
      </c>
      <c r="AF12" s="8">
        <v>1</v>
      </c>
      <c r="AG12" s="8" t="s">
        <v>0</v>
      </c>
    </row>
    <row r="13" spans="1:37" ht="12.75" customHeight="1" x14ac:dyDescent="0.2">
      <c r="A13" s="86">
        <v>47</v>
      </c>
      <c r="B13" s="140">
        <v>167</v>
      </c>
      <c r="C13" s="120"/>
      <c r="D13" s="9">
        <v>1</v>
      </c>
      <c r="E13" s="9" t="s">
        <v>230</v>
      </c>
      <c r="F13" s="2">
        <v>27527</v>
      </c>
      <c r="G13" s="2">
        <v>27491</v>
      </c>
      <c r="H13" s="2" cm="1">
        <v>-162182.34340129653</v>
      </c>
      <c r="I13" s="2" cm="1">
        <v>-5.8994704958457866</v>
      </c>
      <c r="J13" s="6"/>
      <c r="K13" s="2" cm="1">
        <v>-1594729.1809599968</v>
      </c>
      <c r="L13" s="2" cm="1">
        <v>-58.009136843330424</v>
      </c>
      <c r="M13" s="82"/>
      <c r="N13" s="2" cm="1">
        <v>-34291.763637530137</v>
      </c>
      <c r="O13" s="2" cm="1">
        <v>-1.2473814571143333</v>
      </c>
      <c r="P13" s="82"/>
      <c r="Q13" s="2">
        <f t="shared" si="0"/>
        <v>-1629020.9445975269</v>
      </c>
      <c r="R13" s="2">
        <f t="shared" si="1"/>
        <v>-59.25651830044476</v>
      </c>
      <c r="S13" s="21"/>
      <c r="T13" s="2">
        <f t="shared" si="3"/>
        <v>-1791203.2879988234</v>
      </c>
      <c r="U13" s="2">
        <f t="shared" si="2"/>
        <v>-65.155988796290544</v>
      </c>
      <c r="W13" s="161"/>
      <c r="X13" s="160"/>
      <c r="Z13" s="8" t="s">
        <v>0</v>
      </c>
      <c r="AA13" s="8">
        <v>0</v>
      </c>
      <c r="AB13" s="8">
        <v>1</v>
      </c>
      <c r="AC13" s="8">
        <v>0</v>
      </c>
      <c r="AD13" s="8">
        <v>0</v>
      </c>
      <c r="AE13" s="8">
        <v>0</v>
      </c>
      <c r="AF13" s="8">
        <v>1</v>
      </c>
      <c r="AG13" s="8" t="s">
        <v>0</v>
      </c>
    </row>
    <row r="14" spans="1:37" ht="12.75" customHeight="1" x14ac:dyDescent="0.2">
      <c r="A14" s="86">
        <v>37</v>
      </c>
      <c r="B14" s="140">
        <v>199</v>
      </c>
      <c r="C14" s="120"/>
      <c r="D14" s="9">
        <v>1</v>
      </c>
      <c r="E14" s="9" t="s">
        <v>262</v>
      </c>
      <c r="F14" s="2">
        <v>32252</v>
      </c>
      <c r="G14" s="2">
        <v>31789</v>
      </c>
      <c r="H14" s="2" cm="1">
        <v>594875.12835913198</v>
      </c>
      <c r="I14" s="2" cm="1">
        <v>18.713238175442196</v>
      </c>
      <c r="J14" s="6"/>
      <c r="K14" s="2" cm="1">
        <v>-588162.38861542544</v>
      </c>
      <c r="L14" s="2" cm="1">
        <v>-18.502072686005395</v>
      </c>
      <c r="M14" s="82"/>
      <c r="N14" s="2" cm="1">
        <v>-102459.53805764658</v>
      </c>
      <c r="O14" s="2" cm="1">
        <v>-3.2231129654171751</v>
      </c>
      <c r="P14" s="82"/>
      <c r="Q14" s="2">
        <f t="shared" si="0"/>
        <v>-690621.92667307204</v>
      </c>
      <c r="R14" s="2">
        <f t="shared" si="1"/>
        <v>-21.725185651422571</v>
      </c>
      <c r="S14" s="21"/>
      <c r="T14" s="2">
        <f t="shared" si="3"/>
        <v>-95746.79831394006</v>
      </c>
      <c r="U14" s="2">
        <f t="shared" si="2"/>
        <v>-3.0119474759803726</v>
      </c>
      <c r="W14" s="161"/>
      <c r="X14" s="160"/>
      <c r="Z14" s="8" t="s">
        <v>0</v>
      </c>
      <c r="AA14" s="8">
        <v>0</v>
      </c>
      <c r="AB14" s="8">
        <v>1</v>
      </c>
      <c r="AC14" s="8">
        <v>0</v>
      </c>
      <c r="AD14" s="8">
        <v>0</v>
      </c>
      <c r="AE14" s="8">
        <v>0</v>
      </c>
      <c r="AF14" s="8">
        <v>1</v>
      </c>
      <c r="AG14" s="8" t="s">
        <v>0</v>
      </c>
    </row>
    <row r="15" spans="1:37" ht="12.75" customHeight="1" x14ac:dyDescent="0.2">
      <c r="A15" s="86">
        <v>1895</v>
      </c>
      <c r="B15" s="140">
        <v>229</v>
      </c>
      <c r="C15" s="120"/>
      <c r="D15" s="9">
        <v>1</v>
      </c>
      <c r="E15" s="9" t="s">
        <v>292</v>
      </c>
      <c r="F15" s="2">
        <v>38108</v>
      </c>
      <c r="G15" s="2">
        <v>38129</v>
      </c>
      <c r="H15" s="2" cm="1">
        <v>-968063.85938797798</v>
      </c>
      <c r="I15" s="2" cm="1">
        <v>-25.389175152455557</v>
      </c>
      <c r="J15" s="6"/>
      <c r="K15" s="2" cm="1">
        <v>-2146082.9386709919</v>
      </c>
      <c r="L15" s="2" cm="1">
        <v>-56.284794740774529</v>
      </c>
      <c r="M15" s="82"/>
      <c r="N15" s="2" cm="1">
        <v>-17367.054757226215</v>
      </c>
      <c r="O15" s="2" cm="1">
        <v>-0.45548151688285071</v>
      </c>
      <c r="P15" s="82"/>
      <c r="Q15" s="2">
        <f t="shared" si="0"/>
        <v>-2163449.9934282182</v>
      </c>
      <c r="R15" s="2">
        <f t="shared" si="1"/>
        <v>-56.740276257657378</v>
      </c>
      <c r="S15" s="21"/>
      <c r="T15" s="2">
        <f t="shared" si="3"/>
        <v>-3131513.8528161962</v>
      </c>
      <c r="U15" s="2">
        <f t="shared" si="2"/>
        <v>-82.129451410112935</v>
      </c>
      <c r="W15" s="161"/>
      <c r="X15" s="160"/>
      <c r="Z15" s="8" t="s">
        <v>0</v>
      </c>
      <c r="AA15" s="8">
        <v>0</v>
      </c>
      <c r="AB15" s="8">
        <v>1</v>
      </c>
      <c r="AC15" s="8">
        <v>0</v>
      </c>
      <c r="AD15" s="8">
        <v>0</v>
      </c>
      <c r="AE15" s="8">
        <v>0</v>
      </c>
      <c r="AF15" s="8">
        <v>1</v>
      </c>
      <c r="AG15" s="8" t="s">
        <v>0</v>
      </c>
    </row>
    <row r="16" spans="1:37" ht="12.75" customHeight="1" x14ac:dyDescent="0.2">
      <c r="A16" s="86">
        <v>1966</v>
      </c>
      <c r="B16" s="140">
        <v>273</v>
      </c>
      <c r="C16" s="120"/>
      <c r="D16" s="9">
        <v>1</v>
      </c>
      <c r="E16" s="9" t="s">
        <v>336</v>
      </c>
      <c r="F16" s="2">
        <v>48527.380000000005</v>
      </c>
      <c r="G16" s="2">
        <v>47888</v>
      </c>
      <c r="H16" s="2" cm="1">
        <v>-4126784.4968392169</v>
      </c>
      <c r="I16" s="2" cm="1">
        <v>-86.175753776295039</v>
      </c>
      <c r="J16" s="6"/>
      <c r="K16" s="2" cm="1">
        <v>-1045691.9861306855</v>
      </c>
      <c r="L16" s="2" cm="1">
        <v>-21.836200846364132</v>
      </c>
      <c r="M16" s="82"/>
      <c r="N16" s="2" cm="1">
        <v>-95500.520316832233</v>
      </c>
      <c r="O16" s="2" cm="1">
        <v>-1.9942474172409004</v>
      </c>
      <c r="P16" s="82"/>
      <c r="Q16" s="2">
        <f t="shared" si="0"/>
        <v>-1141192.5064475178</v>
      </c>
      <c r="R16" s="2">
        <f t="shared" si="1"/>
        <v>-23.830448263605032</v>
      </c>
      <c r="S16" s="21"/>
      <c r="T16" s="2">
        <f t="shared" si="3"/>
        <v>-5267977.0032867342</v>
      </c>
      <c r="U16" s="2">
        <f t="shared" si="2"/>
        <v>-110.00620203990006</v>
      </c>
      <c r="W16" s="161"/>
      <c r="X16" s="160"/>
      <c r="Z16" s="8" t="s">
        <v>0</v>
      </c>
      <c r="AA16" s="8">
        <v>0</v>
      </c>
      <c r="AB16" s="8">
        <v>1</v>
      </c>
      <c r="AC16" s="8">
        <v>0</v>
      </c>
      <c r="AD16" s="8">
        <v>0</v>
      </c>
      <c r="AE16" s="8">
        <v>0</v>
      </c>
      <c r="AF16" s="8">
        <v>1</v>
      </c>
      <c r="AG16" s="8" t="s">
        <v>0</v>
      </c>
    </row>
    <row r="17" spans="1:33" ht="12.75" customHeight="1" x14ac:dyDescent="0.2">
      <c r="A17" s="86">
        <v>1952</v>
      </c>
      <c r="B17" s="140">
        <v>302</v>
      </c>
      <c r="C17" s="120"/>
      <c r="D17" s="9">
        <v>1</v>
      </c>
      <c r="E17" s="9" t="s">
        <v>365</v>
      </c>
      <c r="F17" s="2">
        <v>61131</v>
      </c>
      <c r="G17" s="2">
        <v>60899</v>
      </c>
      <c r="H17" s="2" cm="1">
        <v>-3523818.7195526194</v>
      </c>
      <c r="I17" s="2" cm="1">
        <v>-57.863326484057531</v>
      </c>
      <c r="J17" s="6"/>
      <c r="K17" s="2" cm="1">
        <v>-3025112.6508416864</v>
      </c>
      <c r="L17" s="2" cm="1">
        <v>-49.674258211820991</v>
      </c>
      <c r="M17" s="82"/>
      <c r="N17" s="2" cm="1">
        <v>-48282.520016240931</v>
      </c>
      <c r="O17" s="2" cm="1">
        <v>-0.79282943917372917</v>
      </c>
      <c r="P17" s="82"/>
      <c r="Q17" s="2">
        <f t="shared" si="0"/>
        <v>-3073395.1708579273</v>
      </c>
      <c r="R17" s="2">
        <f t="shared" si="1"/>
        <v>-50.467087650994721</v>
      </c>
      <c r="S17" s="21"/>
      <c r="T17" s="2">
        <f t="shared" si="3"/>
        <v>-6597213.8904105462</v>
      </c>
      <c r="U17" s="2">
        <f t="shared" si="2"/>
        <v>-108.33041413505224</v>
      </c>
      <c r="W17" s="161"/>
      <c r="X17" s="160"/>
      <c r="Z17" s="8" t="s">
        <v>0</v>
      </c>
      <c r="AA17" s="8">
        <v>0</v>
      </c>
      <c r="AB17" s="8">
        <v>0</v>
      </c>
      <c r="AC17" s="8">
        <v>1</v>
      </c>
      <c r="AD17" s="8">
        <v>0</v>
      </c>
      <c r="AE17" s="8">
        <v>0</v>
      </c>
      <c r="AF17" s="8">
        <v>1</v>
      </c>
      <c r="AG17" s="8" t="s">
        <v>0</v>
      </c>
    </row>
    <row r="18" spans="1:33" ht="12.75" customHeight="1" x14ac:dyDescent="0.2">
      <c r="A18" s="86">
        <v>1969</v>
      </c>
      <c r="B18" s="140">
        <v>304</v>
      </c>
      <c r="C18" s="120"/>
      <c r="D18" s="9">
        <v>1</v>
      </c>
      <c r="E18" s="9" t="s">
        <v>367</v>
      </c>
      <c r="F18" s="2">
        <v>62347.62</v>
      </c>
      <c r="G18" s="2">
        <v>63031</v>
      </c>
      <c r="H18" s="2" cm="1">
        <v>-4841832.9083465366</v>
      </c>
      <c r="I18" s="2" cm="1">
        <v>-76.81669191900076</v>
      </c>
      <c r="J18" s="6"/>
      <c r="K18" s="2" cm="1">
        <v>-2169840.7744267709</v>
      </c>
      <c r="L18" s="2" cm="1">
        <v>-34.424977779612746</v>
      </c>
      <c r="M18" s="82"/>
      <c r="N18" s="2" cm="1">
        <v>-78741.95654830712</v>
      </c>
      <c r="O18" s="2" cm="1">
        <v>-1.2492576121005079</v>
      </c>
      <c r="P18" s="82"/>
      <c r="Q18" s="2">
        <f t="shared" si="0"/>
        <v>-2248582.730975078</v>
      </c>
      <c r="R18" s="2">
        <f t="shared" si="1"/>
        <v>-35.674235391713253</v>
      </c>
      <c r="S18" s="21"/>
      <c r="T18" s="2">
        <f t="shared" si="3"/>
        <v>-7090415.6393216141</v>
      </c>
      <c r="U18" s="2">
        <f t="shared" si="2"/>
        <v>-112.490927310714</v>
      </c>
      <c r="W18" s="161"/>
      <c r="X18" s="160"/>
      <c r="Z18" s="8" t="s">
        <v>0</v>
      </c>
      <c r="AA18" s="8">
        <v>0</v>
      </c>
      <c r="AB18" s="8">
        <v>0</v>
      </c>
      <c r="AC18" s="8">
        <v>1</v>
      </c>
      <c r="AD18" s="8">
        <v>0</v>
      </c>
      <c r="AE18" s="8">
        <v>0</v>
      </c>
      <c r="AF18" s="8">
        <v>1</v>
      </c>
      <c r="AG18" s="8" t="s">
        <v>0</v>
      </c>
    </row>
    <row r="19" spans="1:33" ht="12.75" customHeight="1" x14ac:dyDescent="0.2">
      <c r="A19" s="86">
        <v>14</v>
      </c>
      <c r="B19" s="140">
        <v>360</v>
      </c>
      <c r="C19" s="120"/>
      <c r="D19" s="9">
        <v>1</v>
      </c>
      <c r="E19" s="9" t="s">
        <v>423</v>
      </c>
      <c r="F19" s="2">
        <v>229494</v>
      </c>
      <c r="G19" s="2">
        <v>231299</v>
      </c>
      <c r="H19" s="2" cm="1">
        <v>39979132.759612121</v>
      </c>
      <c r="I19" s="2" cm="1">
        <v>172.84611156819579</v>
      </c>
      <c r="J19" s="6"/>
      <c r="K19" s="2" cm="1">
        <v>-8693457.8028401844</v>
      </c>
      <c r="L19" s="2" cm="1">
        <v>-37.585367004786811</v>
      </c>
      <c r="M19" s="82"/>
      <c r="N19" s="2" cm="1">
        <v>416535.65470053256</v>
      </c>
      <c r="O19" s="2" cm="1">
        <v>1.8008536772771717</v>
      </c>
      <c r="P19" s="82"/>
      <c r="Q19" s="2">
        <f t="shared" si="0"/>
        <v>-8276922.1481396519</v>
      </c>
      <c r="R19" s="2">
        <f t="shared" si="1"/>
        <v>-35.784513327509636</v>
      </c>
      <c r="S19" s="21"/>
      <c r="T19" s="2">
        <f t="shared" si="3"/>
        <v>31702210.611472469</v>
      </c>
      <c r="U19" s="2">
        <f t="shared" si="2"/>
        <v>137.06159824068615</v>
      </c>
      <c r="W19" s="161"/>
      <c r="X19" s="160"/>
      <c r="Z19" s="8" t="s">
        <v>0</v>
      </c>
      <c r="AA19" s="8">
        <v>0</v>
      </c>
      <c r="AB19" s="8">
        <v>0</v>
      </c>
      <c r="AC19" s="8">
        <v>0</v>
      </c>
      <c r="AD19" s="8">
        <v>1</v>
      </c>
      <c r="AE19" s="8">
        <v>0</v>
      </c>
      <c r="AF19" s="8">
        <v>1</v>
      </c>
      <c r="AG19" s="8" t="s">
        <v>0</v>
      </c>
    </row>
    <row r="20" spans="1:33" s="119" customFormat="1" ht="12.75" customHeight="1" x14ac:dyDescent="0.2">
      <c r="A20" s="158"/>
      <c r="B20" s="141">
        <v>400</v>
      </c>
      <c r="C20" s="118">
        <v>1</v>
      </c>
      <c r="D20" s="126" t="s">
        <v>463</v>
      </c>
      <c r="F20" s="118">
        <f>SUMIF($D$8:$D$19,$C20,F$8:F$19)</f>
        <v>583581</v>
      </c>
      <c r="G20" s="118">
        <f>SUMIF($D$8:$D$19,$C20,G$8:G$19)</f>
        <v>583990</v>
      </c>
      <c r="H20" s="118">
        <f>SUMIF($D$8:$D$19,$C20,H$8:H$19)</f>
        <v>27111159.136804149</v>
      </c>
      <c r="I20" s="118">
        <f>H20/$G20</f>
        <v>46.42401263173025</v>
      </c>
      <c r="J20" s="118"/>
      <c r="K20" s="118">
        <f>SUMIF($D$8:$D$19,$C20,K$8:K$19)</f>
        <v>-21494397.251995556</v>
      </c>
      <c r="L20" s="118">
        <f>K20/$G20</f>
        <v>-36.806104988091505</v>
      </c>
      <c r="M20" s="118"/>
      <c r="N20" s="118">
        <f>SUMIF($D$8:$D$19,$C20,N$8:N$19)</f>
        <v>-80876.379606977222</v>
      </c>
      <c r="O20" s="118">
        <f>N20/$G20</f>
        <v>-0.13848932277432358</v>
      </c>
      <c r="P20" s="118"/>
      <c r="Q20" s="118">
        <f>SUMIF($D$8:$D$19,$C20,Q$8:Q$19)</f>
        <v>-21575273.631602529</v>
      </c>
      <c r="R20" s="118">
        <f>Q20/$G20</f>
        <v>-36.944594310865817</v>
      </c>
      <c r="S20" s="118"/>
      <c r="T20" s="118">
        <f>SUMIF($D$8:$D$19,$C20,T$8:T$19)</f>
        <v>5535885.5052016191</v>
      </c>
      <c r="U20" s="118">
        <f t="shared" si="2"/>
        <v>9.4794183208644309</v>
      </c>
      <c r="W20" s="161"/>
      <c r="X20" s="160"/>
      <c r="Z20" s="85" t="s">
        <v>0</v>
      </c>
      <c r="AA20" s="118">
        <f t="shared" ref="AA20:AG20" si="4">SUMIF($D$8:$D$19,$C20,AA$8:AA$19)</f>
        <v>3</v>
      </c>
      <c r="AB20" s="118">
        <f t="shared" si="4"/>
        <v>6</v>
      </c>
      <c r="AC20" s="118">
        <f t="shared" si="4"/>
        <v>2</v>
      </c>
      <c r="AD20" s="118">
        <f t="shared" si="4"/>
        <v>1</v>
      </c>
      <c r="AE20" s="118">
        <f t="shared" si="4"/>
        <v>0</v>
      </c>
      <c r="AF20" s="118">
        <f t="shared" si="4"/>
        <v>12</v>
      </c>
      <c r="AG20" s="118">
        <f t="shared" si="4"/>
        <v>0</v>
      </c>
    </row>
    <row r="21" spans="1:33" ht="12.75" customHeight="1" x14ac:dyDescent="0.2">
      <c r="A21" s="86">
        <v>88</v>
      </c>
      <c r="B21" s="140">
        <v>11</v>
      </c>
      <c r="C21" s="120"/>
      <c r="D21" s="9">
        <v>2</v>
      </c>
      <c r="E21" s="9" t="s">
        <v>74</v>
      </c>
      <c r="F21" s="2">
        <v>941</v>
      </c>
      <c r="G21" s="2">
        <v>936</v>
      </c>
      <c r="H21" s="2" cm="1">
        <v>242058.7794521047</v>
      </c>
      <c r="I21" s="2" cm="1">
        <v>258.60980710694946</v>
      </c>
      <c r="J21" s="6"/>
      <c r="K21" s="2" cm="1">
        <v>-7032.8756611806275</v>
      </c>
      <c r="L21" s="2" cm="1">
        <v>-7.5137560482699008</v>
      </c>
      <c r="M21" s="82"/>
      <c r="N21" s="2" cm="1">
        <v>-283.4726320454065</v>
      </c>
      <c r="O21" s="2" cm="1">
        <v>-0.30285537611688729</v>
      </c>
      <c r="P21" s="82"/>
      <c r="Q21" s="2">
        <f t="shared" ref="Q21:Q38" si="5">K21+N21</f>
        <v>-7316.348293226034</v>
      </c>
      <c r="R21" s="2">
        <f t="shared" ref="R21:R38" si="6">L21+O21</f>
        <v>-7.8166114243867879</v>
      </c>
      <c r="S21" s="21"/>
      <c r="T21" s="2">
        <f t="shared" ref="T21:T38" si="7">H21+Q21</f>
        <v>234742.43115887867</v>
      </c>
      <c r="U21" s="2">
        <f t="shared" si="2"/>
        <v>250.79319568256267</v>
      </c>
      <c r="W21" s="161"/>
      <c r="X21" s="160"/>
      <c r="Z21" s="8" t="s">
        <v>0</v>
      </c>
      <c r="AA21" s="8">
        <v>1</v>
      </c>
      <c r="AB21" s="8">
        <v>0</v>
      </c>
      <c r="AC21" s="8">
        <v>0</v>
      </c>
      <c r="AD21" s="8">
        <v>0</v>
      </c>
      <c r="AE21" s="8">
        <v>0</v>
      </c>
      <c r="AF21" s="8">
        <v>1</v>
      </c>
      <c r="AG21" s="8" t="s">
        <v>0</v>
      </c>
    </row>
    <row r="22" spans="1:33" ht="12.75" customHeight="1" x14ac:dyDescent="0.2">
      <c r="A22" s="86">
        <v>96</v>
      </c>
      <c r="B22" s="140">
        <v>12</v>
      </c>
      <c r="C22" s="120"/>
      <c r="D22" s="9">
        <v>2</v>
      </c>
      <c r="E22" s="9" t="s">
        <v>75</v>
      </c>
      <c r="F22" s="2">
        <v>1085</v>
      </c>
      <c r="G22" s="2">
        <v>1138</v>
      </c>
      <c r="H22" s="2" cm="1">
        <v>442709.50325346936</v>
      </c>
      <c r="I22" s="2" cm="1">
        <v>389.02416806104515</v>
      </c>
      <c r="J22" s="6"/>
      <c r="K22" s="2" cm="1">
        <v>-1542.5678010661504</v>
      </c>
      <c r="L22" s="2" cm="1">
        <v>-1.3555077338015382</v>
      </c>
      <c r="M22" s="82"/>
      <c r="N22" s="2" cm="1">
        <v>-24.260064068394058</v>
      </c>
      <c r="O22" s="2" cm="1">
        <v>-2.1318158232332213E-2</v>
      </c>
      <c r="P22" s="82"/>
      <c r="Q22" s="2">
        <f t="shared" si="5"/>
        <v>-1566.8278651345445</v>
      </c>
      <c r="R22" s="2">
        <f t="shared" si="6"/>
        <v>-1.3768258920338705</v>
      </c>
      <c r="S22" s="21"/>
      <c r="T22" s="2">
        <f t="shared" si="7"/>
        <v>441142.67538833484</v>
      </c>
      <c r="U22" s="2">
        <f t="shared" si="2"/>
        <v>387.64734216901127</v>
      </c>
      <c r="W22" s="161"/>
      <c r="X22" s="160"/>
      <c r="Z22" s="8" t="s">
        <v>0</v>
      </c>
      <c r="AA22" s="8">
        <v>1</v>
      </c>
      <c r="AB22" s="8">
        <v>0</v>
      </c>
      <c r="AC22" s="8">
        <v>0</v>
      </c>
      <c r="AD22" s="8">
        <v>0</v>
      </c>
      <c r="AE22" s="8">
        <v>0</v>
      </c>
      <c r="AF22" s="8">
        <v>1</v>
      </c>
      <c r="AG22" s="8" t="s">
        <v>0</v>
      </c>
    </row>
    <row r="23" spans="1:33" ht="12.75" customHeight="1" x14ac:dyDescent="0.2">
      <c r="A23" s="86">
        <v>60</v>
      </c>
      <c r="B23" s="140">
        <v>14</v>
      </c>
      <c r="C23" s="120"/>
      <c r="D23" s="9">
        <v>2</v>
      </c>
      <c r="E23" s="9" t="s">
        <v>77</v>
      </c>
      <c r="F23" s="2">
        <v>3633</v>
      </c>
      <c r="G23" s="2">
        <v>3673</v>
      </c>
      <c r="H23" s="2" cm="1">
        <v>120528.68200274621</v>
      </c>
      <c r="I23" s="2" cm="1">
        <v>32.814778655798044</v>
      </c>
      <c r="J23" s="6"/>
      <c r="K23" s="2" cm="1">
        <v>40564.711285791593</v>
      </c>
      <c r="L23" s="2" cm="1">
        <v>11.044027031252815</v>
      </c>
      <c r="M23" s="82"/>
      <c r="N23" s="2" cm="1">
        <v>-3752.5367272503822</v>
      </c>
      <c r="O23" s="2" cm="1">
        <v>-1.02165443159553</v>
      </c>
      <c r="P23" s="82"/>
      <c r="Q23" s="2">
        <f t="shared" si="5"/>
        <v>36812.174558541214</v>
      </c>
      <c r="R23" s="2">
        <f t="shared" si="6"/>
        <v>10.022372599657285</v>
      </c>
      <c r="S23" s="21"/>
      <c r="T23" s="2">
        <f t="shared" si="7"/>
        <v>157340.85656128742</v>
      </c>
      <c r="U23" s="2">
        <f t="shared" si="2"/>
        <v>42.837151255455332</v>
      </c>
      <c r="W23" s="161"/>
      <c r="X23" s="160"/>
      <c r="Z23" s="8" t="s">
        <v>0</v>
      </c>
      <c r="AA23" s="8">
        <v>1</v>
      </c>
      <c r="AB23" s="8">
        <v>0</v>
      </c>
      <c r="AC23" s="8">
        <v>0</v>
      </c>
      <c r="AD23" s="8">
        <v>0</v>
      </c>
      <c r="AE23" s="8">
        <v>0</v>
      </c>
      <c r="AF23" s="8">
        <v>1</v>
      </c>
      <c r="AG23" s="8" t="s">
        <v>0</v>
      </c>
    </row>
    <row r="24" spans="1:33" ht="12.75" customHeight="1" x14ac:dyDescent="0.2">
      <c r="A24" s="86">
        <v>93</v>
      </c>
      <c r="B24" s="140">
        <v>15</v>
      </c>
      <c r="C24" s="120"/>
      <c r="D24" s="9">
        <v>2</v>
      </c>
      <c r="E24" s="9" t="s">
        <v>78</v>
      </c>
      <c r="F24" s="2">
        <v>4859</v>
      </c>
      <c r="G24" s="2">
        <v>4890</v>
      </c>
      <c r="H24" s="2" cm="1">
        <v>867505.55924004433</v>
      </c>
      <c r="I24" s="2" cm="1">
        <v>177.40399984458983</v>
      </c>
      <c r="J24" s="6"/>
      <c r="K24" s="2" cm="1">
        <v>36985.587145784149</v>
      </c>
      <c r="L24" s="2" cm="1">
        <v>7.5635147537390894</v>
      </c>
      <c r="M24" s="82"/>
      <c r="N24" s="2" cm="1">
        <v>1016.2755688033562</v>
      </c>
      <c r="O24" s="2" cm="1">
        <v>0.20782731468371293</v>
      </c>
      <c r="P24" s="82"/>
      <c r="Q24" s="2">
        <f t="shared" si="5"/>
        <v>38001.862714587507</v>
      </c>
      <c r="R24" s="2">
        <f t="shared" si="6"/>
        <v>7.7713420684228023</v>
      </c>
      <c r="S24" s="21"/>
      <c r="T24" s="2">
        <f t="shared" si="7"/>
        <v>905507.42195463181</v>
      </c>
      <c r="U24" s="2">
        <f t="shared" si="2"/>
        <v>185.17534191301263</v>
      </c>
      <c r="W24" s="161"/>
      <c r="X24" s="160"/>
      <c r="Z24" s="8" t="s">
        <v>0</v>
      </c>
      <c r="AA24" s="8">
        <v>1</v>
      </c>
      <c r="AB24" s="8">
        <v>0</v>
      </c>
      <c r="AC24" s="8">
        <v>0</v>
      </c>
      <c r="AD24" s="8">
        <v>0</v>
      </c>
      <c r="AE24" s="8">
        <v>0</v>
      </c>
      <c r="AF24" s="8">
        <v>1</v>
      </c>
      <c r="AG24" s="8" t="s">
        <v>0</v>
      </c>
    </row>
    <row r="25" spans="1:33" ht="12.75" customHeight="1" x14ac:dyDescent="0.2">
      <c r="A25" s="86">
        <v>72</v>
      </c>
      <c r="B25" s="140">
        <v>60</v>
      </c>
      <c r="C25" s="120"/>
      <c r="D25" s="9">
        <v>2</v>
      </c>
      <c r="E25" s="9" t="s">
        <v>123</v>
      </c>
      <c r="F25" s="2">
        <v>15860</v>
      </c>
      <c r="G25" s="2">
        <v>15758</v>
      </c>
      <c r="H25" s="2" cm="1">
        <v>1383213.453904164</v>
      </c>
      <c r="I25" s="2" cm="1">
        <v>87.778490538403602</v>
      </c>
      <c r="J25" s="6"/>
      <c r="K25" s="2" cm="1">
        <v>283334.65028819325</v>
      </c>
      <c r="L25" s="2" cm="1">
        <v>17.980368719900575</v>
      </c>
      <c r="M25" s="82"/>
      <c r="N25" s="2" cm="1">
        <v>27073.669028321485</v>
      </c>
      <c r="O25" s="2" cm="1">
        <v>1.7180904320549235</v>
      </c>
      <c r="P25" s="82"/>
      <c r="Q25" s="2">
        <f t="shared" si="5"/>
        <v>310408.31931651477</v>
      </c>
      <c r="R25" s="2">
        <f t="shared" si="6"/>
        <v>19.698459151955497</v>
      </c>
      <c r="S25" s="21"/>
      <c r="T25" s="2">
        <f t="shared" si="7"/>
        <v>1693621.7732206788</v>
      </c>
      <c r="U25" s="2">
        <f t="shared" si="2"/>
        <v>107.47694969035911</v>
      </c>
      <c r="W25" s="161"/>
      <c r="X25" s="160"/>
      <c r="Z25" s="8" t="s">
        <v>0</v>
      </c>
      <c r="AA25" s="8">
        <v>1</v>
      </c>
      <c r="AB25" s="8">
        <v>0</v>
      </c>
      <c r="AC25" s="8">
        <v>0</v>
      </c>
      <c r="AD25" s="8">
        <v>0</v>
      </c>
      <c r="AE25" s="8">
        <v>0</v>
      </c>
      <c r="AF25" s="8">
        <v>1</v>
      </c>
      <c r="AG25" s="8" t="s">
        <v>0</v>
      </c>
    </row>
    <row r="26" spans="1:33" ht="12.75" customHeight="1" x14ac:dyDescent="0.2">
      <c r="A26" s="86">
        <v>1891</v>
      </c>
      <c r="B26" s="140">
        <v>83</v>
      </c>
      <c r="C26" s="120"/>
      <c r="D26" s="9">
        <v>2</v>
      </c>
      <c r="E26" s="9" t="s">
        <v>146</v>
      </c>
      <c r="F26" s="2">
        <v>18942</v>
      </c>
      <c r="G26" s="2">
        <v>18923</v>
      </c>
      <c r="H26" s="2" cm="1">
        <v>415323.88346848823</v>
      </c>
      <c r="I26" s="2" cm="1">
        <v>21.948099321909222</v>
      </c>
      <c r="J26" s="6"/>
      <c r="K26" s="2" cm="1">
        <v>-387992.48729012813</v>
      </c>
      <c r="L26" s="2" cm="1">
        <v>-20.503751376109925</v>
      </c>
      <c r="M26" s="82"/>
      <c r="N26" s="2" cm="1">
        <v>25499.190340171626</v>
      </c>
      <c r="O26" s="2" cm="1">
        <v>1.3475236664467383</v>
      </c>
      <c r="P26" s="82"/>
      <c r="Q26" s="2">
        <f t="shared" si="5"/>
        <v>-362493.29694995651</v>
      </c>
      <c r="R26" s="2">
        <f t="shared" si="6"/>
        <v>-19.156227709663188</v>
      </c>
      <c r="S26" s="21"/>
      <c r="T26" s="2">
        <f t="shared" si="7"/>
        <v>52830.586518531723</v>
      </c>
      <c r="U26" s="2">
        <f t="shared" si="2"/>
        <v>2.7918716122460352</v>
      </c>
      <c r="W26" s="161"/>
      <c r="X26" s="160"/>
      <c r="Z26" s="8" t="s">
        <v>0</v>
      </c>
      <c r="AA26" s="8">
        <v>1</v>
      </c>
      <c r="AB26" s="8">
        <v>0</v>
      </c>
      <c r="AC26" s="8">
        <v>0</v>
      </c>
      <c r="AD26" s="8">
        <v>0</v>
      </c>
      <c r="AE26" s="8">
        <v>0</v>
      </c>
      <c r="AF26" s="8">
        <v>1</v>
      </c>
      <c r="AG26" s="8" t="s">
        <v>0</v>
      </c>
    </row>
    <row r="27" spans="1:33" ht="12.75" customHeight="1" x14ac:dyDescent="0.2">
      <c r="A27" s="86">
        <v>85</v>
      </c>
      <c r="B27" s="140">
        <v>148</v>
      </c>
      <c r="C27" s="120"/>
      <c r="D27" s="9">
        <v>2</v>
      </c>
      <c r="E27" s="9" t="s">
        <v>211</v>
      </c>
      <c r="F27" s="2">
        <v>25540</v>
      </c>
      <c r="G27" s="2">
        <v>25497</v>
      </c>
      <c r="H27" s="2" cm="1">
        <v>-721605.43424743228</v>
      </c>
      <c r="I27" s="2" cm="1">
        <v>-28.30158192130181</v>
      </c>
      <c r="J27" s="6"/>
      <c r="K27" s="2" cm="1">
        <v>-32968.887095926097</v>
      </c>
      <c r="L27" s="2" cm="1">
        <v>-1.2930496566625915</v>
      </c>
      <c r="M27" s="82"/>
      <c r="N27" s="2" cm="1">
        <v>7121.0465756778831</v>
      </c>
      <c r="O27" s="2" cm="1">
        <v>0.27928958605631576</v>
      </c>
      <c r="P27" s="82"/>
      <c r="Q27" s="2">
        <f t="shared" si="5"/>
        <v>-25847.840520248214</v>
      </c>
      <c r="R27" s="2">
        <f t="shared" si="6"/>
        <v>-1.0137600706062757</v>
      </c>
      <c r="S27" s="21"/>
      <c r="T27" s="2">
        <f t="shared" si="7"/>
        <v>-747453.27476768044</v>
      </c>
      <c r="U27" s="2">
        <f t="shared" si="2"/>
        <v>-29.315341991908085</v>
      </c>
      <c r="W27" s="161"/>
      <c r="X27" s="160"/>
      <c r="Z27" s="8" t="s">
        <v>0</v>
      </c>
      <c r="AA27" s="8">
        <v>0</v>
      </c>
      <c r="AB27" s="8">
        <v>1</v>
      </c>
      <c r="AC27" s="8">
        <v>0</v>
      </c>
      <c r="AD27" s="8">
        <v>0</v>
      </c>
      <c r="AE27" s="8">
        <v>0</v>
      </c>
      <c r="AF27" s="8">
        <v>1</v>
      </c>
      <c r="AG27" s="8" t="s">
        <v>0</v>
      </c>
    </row>
    <row r="28" spans="1:33" ht="12.75" customHeight="1" x14ac:dyDescent="0.2">
      <c r="A28" s="86">
        <v>98</v>
      </c>
      <c r="B28" s="140">
        <v>151</v>
      </c>
      <c r="C28" s="120"/>
      <c r="D28" s="9">
        <v>2</v>
      </c>
      <c r="E28" s="9" t="s">
        <v>214</v>
      </c>
      <c r="F28" s="2">
        <v>25608</v>
      </c>
      <c r="G28" s="2">
        <v>25840</v>
      </c>
      <c r="H28" s="2" cm="1">
        <v>2425590.0260315118</v>
      </c>
      <c r="I28" s="2" cm="1">
        <v>93.869583050755097</v>
      </c>
      <c r="J28" s="6"/>
      <c r="K28" s="2" cm="1">
        <v>-31149.406845440739</v>
      </c>
      <c r="L28" s="2" cm="1">
        <v>-1.2054724011393474</v>
      </c>
      <c r="M28" s="82"/>
      <c r="N28" s="2" cm="1">
        <v>10457.368257071856</v>
      </c>
      <c r="O28" s="2" cm="1">
        <v>0.40469691397336904</v>
      </c>
      <c r="P28" s="82"/>
      <c r="Q28" s="2">
        <f t="shared" si="5"/>
        <v>-20692.038588368883</v>
      </c>
      <c r="R28" s="2">
        <f t="shared" si="6"/>
        <v>-0.80077548716597835</v>
      </c>
      <c r="S28" s="21"/>
      <c r="T28" s="2">
        <f t="shared" si="7"/>
        <v>2404897.987443143</v>
      </c>
      <c r="U28" s="2">
        <f t="shared" si="2"/>
        <v>93.068807563589132</v>
      </c>
      <c r="W28" s="161"/>
      <c r="X28" s="160"/>
      <c r="Z28" s="8" t="s">
        <v>0</v>
      </c>
      <c r="AA28" s="8">
        <v>0</v>
      </c>
      <c r="AB28" s="8">
        <v>1</v>
      </c>
      <c r="AC28" s="8">
        <v>0</v>
      </c>
      <c r="AD28" s="8">
        <v>0</v>
      </c>
      <c r="AE28" s="8">
        <v>0</v>
      </c>
      <c r="AF28" s="8">
        <v>1</v>
      </c>
      <c r="AG28" s="8" t="s">
        <v>0</v>
      </c>
    </row>
    <row r="29" spans="1:33" ht="12.75" customHeight="1" x14ac:dyDescent="0.2">
      <c r="A29" s="86">
        <v>59</v>
      </c>
      <c r="B29" s="140">
        <v>169</v>
      </c>
      <c r="C29" s="120"/>
      <c r="D29" s="9">
        <v>2</v>
      </c>
      <c r="E29" s="9" t="s">
        <v>232</v>
      </c>
      <c r="F29" s="2">
        <v>27893</v>
      </c>
      <c r="G29" s="2">
        <v>27852</v>
      </c>
      <c r="H29" s="2" cm="1">
        <v>-2343007.7121674037</v>
      </c>
      <c r="I29" s="2" cm="1">
        <v>-84.123499646969833</v>
      </c>
      <c r="J29" s="6"/>
      <c r="K29" s="2" cm="1">
        <v>122847.06967950636</v>
      </c>
      <c r="L29" s="2" cm="1">
        <v>4.4107090937636926</v>
      </c>
      <c r="M29" s="82"/>
      <c r="N29" s="2" cm="1">
        <v>22777.778464035207</v>
      </c>
      <c r="O29" s="2" cm="1">
        <v>0.81781482349688384</v>
      </c>
      <c r="P29" s="82"/>
      <c r="Q29" s="2">
        <f t="shared" si="5"/>
        <v>145624.84814354157</v>
      </c>
      <c r="R29" s="2">
        <f t="shared" si="6"/>
        <v>5.228523917260576</v>
      </c>
      <c r="S29" s="21"/>
      <c r="T29" s="2">
        <f t="shared" si="7"/>
        <v>-2197382.8640238619</v>
      </c>
      <c r="U29" s="2">
        <f t="shared" si="2"/>
        <v>-78.894975729709245</v>
      </c>
      <c r="W29" s="161"/>
      <c r="X29" s="160"/>
      <c r="Z29" s="8" t="s">
        <v>0</v>
      </c>
      <c r="AA29" s="8">
        <v>0</v>
      </c>
      <c r="AB29" s="8">
        <v>1</v>
      </c>
      <c r="AC29" s="8">
        <v>0</v>
      </c>
      <c r="AD29" s="8">
        <v>0</v>
      </c>
      <c r="AE29" s="8">
        <v>0</v>
      </c>
      <c r="AF29" s="8">
        <v>1</v>
      </c>
      <c r="AG29" s="8" t="s">
        <v>0</v>
      </c>
    </row>
    <row r="30" spans="1:33" ht="12.75" customHeight="1" x14ac:dyDescent="0.2">
      <c r="A30" s="86">
        <v>86</v>
      </c>
      <c r="B30" s="140">
        <v>184</v>
      </c>
      <c r="C30" s="120"/>
      <c r="D30" s="9">
        <v>2</v>
      </c>
      <c r="E30" s="9" t="s">
        <v>247</v>
      </c>
      <c r="F30" s="2">
        <v>29718</v>
      </c>
      <c r="G30" s="2">
        <v>29723</v>
      </c>
      <c r="H30" s="2" cm="1">
        <v>-201510.51239436353</v>
      </c>
      <c r="I30" s="2" cm="1">
        <v>-6.7796155298712621</v>
      </c>
      <c r="J30" s="6"/>
      <c r="K30" s="2" cm="1">
        <v>-913104.91500526806</v>
      </c>
      <c r="L30" s="2" cm="1">
        <v>-30.720482959501666</v>
      </c>
      <c r="M30" s="82"/>
      <c r="N30" s="2" cm="1">
        <v>-18789.32070262167</v>
      </c>
      <c r="O30" s="2" cm="1">
        <v>-0.63214751884472187</v>
      </c>
      <c r="P30" s="82"/>
      <c r="Q30" s="2">
        <f t="shared" si="5"/>
        <v>-931894.23570788978</v>
      </c>
      <c r="R30" s="2">
        <f t="shared" si="6"/>
        <v>-31.352630478346388</v>
      </c>
      <c r="S30" s="21"/>
      <c r="T30" s="2">
        <f t="shared" si="7"/>
        <v>-1133404.7481022533</v>
      </c>
      <c r="U30" s="2">
        <f t="shared" si="2"/>
        <v>-38.132246008217656</v>
      </c>
      <c r="W30" s="161"/>
      <c r="X30" s="160"/>
      <c r="Z30" s="8" t="s">
        <v>0</v>
      </c>
      <c r="AA30" s="8">
        <v>0</v>
      </c>
      <c r="AB30" s="8">
        <v>1</v>
      </c>
      <c r="AC30" s="8">
        <v>0</v>
      </c>
      <c r="AD30" s="8">
        <v>0</v>
      </c>
      <c r="AE30" s="8">
        <v>0</v>
      </c>
      <c r="AF30" s="8">
        <v>1</v>
      </c>
      <c r="AG30" s="8" t="s">
        <v>0</v>
      </c>
    </row>
    <row r="31" spans="1:33" ht="12.75" customHeight="1" x14ac:dyDescent="0.2">
      <c r="A31" s="86">
        <v>737</v>
      </c>
      <c r="B31" s="140">
        <v>198</v>
      </c>
      <c r="C31" s="120"/>
      <c r="D31" s="9">
        <v>2</v>
      </c>
      <c r="E31" s="9" t="s">
        <v>261</v>
      </c>
      <c r="F31" s="2">
        <v>31963</v>
      </c>
      <c r="G31" s="2">
        <v>31780</v>
      </c>
      <c r="H31" s="2" cm="1">
        <v>337020.82477855543</v>
      </c>
      <c r="I31" s="2" cm="1">
        <v>10.604808835070971</v>
      </c>
      <c r="J31" s="6"/>
      <c r="K31" s="2" cm="1">
        <v>-573096.23300838773</v>
      </c>
      <c r="L31" s="2" cm="1">
        <v>-18.033235777482307</v>
      </c>
      <c r="M31" s="82"/>
      <c r="N31" s="2" cm="1">
        <v>5899.0851063082846</v>
      </c>
      <c r="O31" s="2" cm="1">
        <v>0.18562256470447716</v>
      </c>
      <c r="P31" s="82"/>
      <c r="Q31" s="2">
        <f t="shared" si="5"/>
        <v>-567197.14790207939</v>
      </c>
      <c r="R31" s="2">
        <f t="shared" si="6"/>
        <v>-17.84761321277783</v>
      </c>
      <c r="S31" s="21"/>
      <c r="T31" s="2">
        <f t="shared" si="7"/>
        <v>-230176.32312352397</v>
      </c>
      <c r="U31" s="2">
        <f t="shared" si="2"/>
        <v>-7.2428043777068583</v>
      </c>
      <c r="W31" s="161"/>
      <c r="X31" s="160"/>
      <c r="Z31" s="8" t="s">
        <v>0</v>
      </c>
      <c r="AA31" s="8">
        <v>0</v>
      </c>
      <c r="AB31" s="8">
        <v>1</v>
      </c>
      <c r="AC31" s="8">
        <v>0</v>
      </c>
      <c r="AD31" s="8">
        <v>0</v>
      </c>
      <c r="AE31" s="8">
        <v>0</v>
      </c>
      <c r="AF31" s="8">
        <v>1</v>
      </c>
      <c r="AG31" s="8" t="s">
        <v>0</v>
      </c>
    </row>
    <row r="32" spans="1:33" ht="12.75" customHeight="1" x14ac:dyDescent="0.2">
      <c r="A32" s="86">
        <v>1970</v>
      </c>
      <c r="B32" s="140">
        <v>260</v>
      </c>
      <c r="C32" s="120"/>
      <c r="D32" s="9">
        <v>2</v>
      </c>
      <c r="E32" s="9" t="s">
        <v>323</v>
      </c>
      <c r="F32" s="2">
        <v>45508</v>
      </c>
      <c r="G32" s="2">
        <v>45181</v>
      </c>
      <c r="H32" s="2" cm="1">
        <v>112993.48899781704</v>
      </c>
      <c r="I32" s="2" cm="1">
        <v>2.5009072175874159</v>
      </c>
      <c r="J32" s="6"/>
      <c r="K32" s="2" cm="1">
        <v>478171.91195451911</v>
      </c>
      <c r="L32" s="2" cm="1">
        <v>10.583473405956466</v>
      </c>
      <c r="M32" s="82"/>
      <c r="N32" s="2" cm="1">
        <v>36931.225117112088</v>
      </c>
      <c r="O32" s="2" cm="1">
        <v>0.81740610250131884</v>
      </c>
      <c r="P32" s="82"/>
      <c r="Q32" s="2">
        <f t="shared" si="5"/>
        <v>515103.13707163121</v>
      </c>
      <c r="R32" s="2">
        <f t="shared" si="6"/>
        <v>11.400879508457786</v>
      </c>
      <c r="S32" s="21"/>
      <c r="T32" s="2">
        <f t="shared" si="7"/>
        <v>628096.62606944819</v>
      </c>
      <c r="U32" s="2">
        <f t="shared" si="2"/>
        <v>13.9017867260452</v>
      </c>
      <c r="W32" s="161"/>
      <c r="X32" s="160"/>
      <c r="Z32" s="8" t="s">
        <v>0</v>
      </c>
      <c r="AA32" s="8">
        <v>0</v>
      </c>
      <c r="AB32" s="8">
        <v>1</v>
      </c>
      <c r="AC32" s="8">
        <v>0</v>
      </c>
      <c r="AD32" s="8">
        <v>0</v>
      </c>
      <c r="AE32" s="8">
        <v>0</v>
      </c>
      <c r="AF32" s="8">
        <v>1</v>
      </c>
      <c r="AG32" s="8" t="s">
        <v>0</v>
      </c>
    </row>
    <row r="33" spans="1:33" ht="12.75" customHeight="1" x14ac:dyDescent="0.2">
      <c r="A33" s="86">
        <v>1949</v>
      </c>
      <c r="B33" s="140">
        <v>263</v>
      </c>
      <c r="C33" s="120"/>
      <c r="D33" s="9">
        <v>2</v>
      </c>
      <c r="E33" s="9" t="s">
        <v>326</v>
      </c>
      <c r="F33" s="2">
        <v>47708.18</v>
      </c>
      <c r="G33" s="2">
        <v>46039</v>
      </c>
      <c r="H33" s="2" cm="1">
        <v>438768.90406455193</v>
      </c>
      <c r="I33" s="2" cm="1">
        <v>9.5303743362052149</v>
      </c>
      <c r="J33" s="6"/>
      <c r="K33" s="2" cm="1">
        <v>55416.00675778091</v>
      </c>
      <c r="L33" s="2" cm="1">
        <v>1.2036752917696063</v>
      </c>
      <c r="M33" s="82"/>
      <c r="N33" s="2" cm="1">
        <v>-9334.7287977765372</v>
      </c>
      <c r="O33" s="2" cm="1">
        <v>-0.20275698424762781</v>
      </c>
      <c r="P33" s="82"/>
      <c r="Q33" s="2">
        <f t="shared" si="5"/>
        <v>46081.277960004372</v>
      </c>
      <c r="R33" s="2">
        <f t="shared" si="6"/>
        <v>1.0009183075219785</v>
      </c>
      <c r="S33" s="21"/>
      <c r="T33" s="2">
        <f t="shared" si="7"/>
        <v>484850.18202455633</v>
      </c>
      <c r="U33" s="2">
        <f t="shared" si="2"/>
        <v>10.531292643727195</v>
      </c>
      <c r="W33" s="161"/>
      <c r="X33" s="160"/>
      <c r="Z33" s="8" t="s">
        <v>0</v>
      </c>
      <c r="AA33" s="8">
        <v>0</v>
      </c>
      <c r="AB33" s="8">
        <v>1</v>
      </c>
      <c r="AC33" s="8">
        <v>0</v>
      </c>
      <c r="AD33" s="8">
        <v>0</v>
      </c>
      <c r="AE33" s="8">
        <v>0</v>
      </c>
      <c r="AF33" s="8">
        <v>1</v>
      </c>
      <c r="AG33" s="8" t="s">
        <v>0</v>
      </c>
    </row>
    <row r="34" spans="1:33" ht="12.75" customHeight="1" x14ac:dyDescent="0.2">
      <c r="A34" s="86">
        <v>74</v>
      </c>
      <c r="B34" s="140">
        <v>281</v>
      </c>
      <c r="C34" s="120"/>
      <c r="D34" s="9">
        <v>2</v>
      </c>
      <c r="E34" s="9" t="s">
        <v>344</v>
      </c>
      <c r="F34" s="2">
        <v>50203</v>
      </c>
      <c r="G34" s="2">
        <v>50257</v>
      </c>
      <c r="H34" s="2" cm="1">
        <v>3893371.6990609672</v>
      </c>
      <c r="I34" s="2" cm="1">
        <v>77.469242076943857</v>
      </c>
      <c r="J34" s="6"/>
      <c r="K34" s="2" cm="1">
        <v>-279114.94234076934</v>
      </c>
      <c r="L34" s="2" cm="1">
        <v>-5.553752558663855</v>
      </c>
      <c r="M34" s="82"/>
      <c r="N34" s="2" cm="1">
        <v>119882.78643105709</v>
      </c>
      <c r="O34" s="2" cm="1">
        <v>2.3853947993524702</v>
      </c>
      <c r="P34" s="82"/>
      <c r="Q34" s="2">
        <f t="shared" si="5"/>
        <v>-159232.15590971225</v>
      </c>
      <c r="R34" s="2">
        <f t="shared" si="6"/>
        <v>-3.1683577593113847</v>
      </c>
      <c r="S34" s="21"/>
      <c r="T34" s="2">
        <f t="shared" si="7"/>
        <v>3734139.5431512548</v>
      </c>
      <c r="U34" s="2">
        <f t="shared" si="2"/>
        <v>74.300884317632466</v>
      </c>
      <c r="W34" s="161"/>
      <c r="X34" s="160"/>
      <c r="Z34" s="8" t="s">
        <v>0</v>
      </c>
      <c r="AA34" s="8">
        <v>0</v>
      </c>
      <c r="AB34" s="8">
        <v>0</v>
      </c>
      <c r="AC34" s="8">
        <v>1</v>
      </c>
      <c r="AD34" s="8">
        <v>0</v>
      </c>
      <c r="AE34" s="8">
        <v>0</v>
      </c>
      <c r="AF34" s="8">
        <v>1</v>
      </c>
      <c r="AG34" s="8" t="s">
        <v>0</v>
      </c>
    </row>
    <row r="35" spans="1:33" ht="12.75" customHeight="1" x14ac:dyDescent="0.2">
      <c r="A35" s="86">
        <v>1940</v>
      </c>
      <c r="B35" s="140">
        <v>283</v>
      </c>
      <c r="C35" s="120"/>
      <c r="D35" s="9">
        <v>2</v>
      </c>
      <c r="E35" s="9" t="s">
        <v>346</v>
      </c>
      <c r="F35" s="2">
        <v>51585</v>
      </c>
      <c r="G35" s="2">
        <v>51430</v>
      </c>
      <c r="H35" s="2" cm="1">
        <v>4928133.7136668041</v>
      </c>
      <c r="I35" s="2" cm="1">
        <v>95.822160483507758</v>
      </c>
      <c r="J35" s="6"/>
      <c r="K35" s="2" cm="1">
        <v>168272.13835706585</v>
      </c>
      <c r="L35" s="2" cm="1">
        <v>3.271867360627374</v>
      </c>
      <c r="M35" s="82"/>
      <c r="N35" s="2" cm="1">
        <v>48911.982369016936</v>
      </c>
      <c r="O35" s="2" cm="1">
        <v>0.95103990606682742</v>
      </c>
      <c r="P35" s="82"/>
      <c r="Q35" s="2">
        <f t="shared" si="5"/>
        <v>217184.12072608279</v>
      </c>
      <c r="R35" s="2">
        <f t="shared" si="6"/>
        <v>4.2229072666942011</v>
      </c>
      <c r="S35" s="21"/>
      <c r="T35" s="2">
        <f t="shared" si="7"/>
        <v>5145317.8343928866</v>
      </c>
      <c r="U35" s="2">
        <f t="shared" si="2"/>
        <v>100.04506775020195</v>
      </c>
      <c r="W35" s="161"/>
      <c r="X35" s="160"/>
      <c r="Z35" s="8" t="s">
        <v>0</v>
      </c>
      <c r="AA35" s="8">
        <v>0</v>
      </c>
      <c r="AB35" s="8">
        <v>0</v>
      </c>
      <c r="AC35" s="8">
        <v>1</v>
      </c>
      <c r="AD35" s="8">
        <v>0</v>
      </c>
      <c r="AE35" s="8">
        <v>0</v>
      </c>
      <c r="AF35" s="8">
        <v>1</v>
      </c>
      <c r="AG35" s="8" t="s">
        <v>0</v>
      </c>
    </row>
    <row r="36" spans="1:33" ht="12.75" customHeight="1" x14ac:dyDescent="0.2">
      <c r="A36" s="86">
        <v>90</v>
      </c>
      <c r="B36" s="140">
        <v>294</v>
      </c>
      <c r="C36" s="120"/>
      <c r="D36" s="9">
        <v>2</v>
      </c>
      <c r="E36" s="9" t="s">
        <v>357</v>
      </c>
      <c r="F36" s="2">
        <v>55695</v>
      </c>
      <c r="G36" s="2">
        <v>55938</v>
      </c>
      <c r="H36" s="2" cm="1">
        <v>1285596.3402789887</v>
      </c>
      <c r="I36" s="2" cm="1">
        <v>22.982522440541111</v>
      </c>
      <c r="J36" s="6"/>
      <c r="K36" s="2" cm="1">
        <v>-3896711.4199637296</v>
      </c>
      <c r="L36" s="2" cm="1">
        <v>-69.661257462972031</v>
      </c>
      <c r="M36" s="82"/>
      <c r="N36" s="2" cm="1">
        <v>-20434.173361458641</v>
      </c>
      <c r="O36" s="2" cm="1">
        <v>-0.36530039260357255</v>
      </c>
      <c r="P36" s="82"/>
      <c r="Q36" s="2">
        <f t="shared" si="5"/>
        <v>-3917145.5933251884</v>
      </c>
      <c r="R36" s="2">
        <f t="shared" si="6"/>
        <v>-70.026557855575604</v>
      </c>
      <c r="S36" s="21"/>
      <c r="T36" s="2">
        <f t="shared" si="7"/>
        <v>-2631549.2530461997</v>
      </c>
      <c r="U36" s="2">
        <f t="shared" si="2"/>
        <v>-47.0440354150345</v>
      </c>
      <c r="W36" s="161"/>
      <c r="X36" s="160"/>
      <c r="Z36" s="8" t="s">
        <v>0</v>
      </c>
      <c r="AA36" s="8">
        <v>0</v>
      </c>
      <c r="AB36" s="8">
        <v>0</v>
      </c>
      <c r="AC36" s="8">
        <v>1</v>
      </c>
      <c r="AD36" s="8">
        <v>0</v>
      </c>
      <c r="AE36" s="8">
        <v>0</v>
      </c>
      <c r="AF36" s="8">
        <v>1</v>
      </c>
      <c r="AG36" s="8" t="s">
        <v>0</v>
      </c>
    </row>
    <row r="37" spans="1:33" ht="12.75" customHeight="1" x14ac:dyDescent="0.2">
      <c r="A37" s="86">
        <v>1900</v>
      </c>
      <c r="B37" s="140">
        <v>328</v>
      </c>
      <c r="C37" s="120"/>
      <c r="D37" s="9">
        <v>2</v>
      </c>
      <c r="E37" s="127" t="s">
        <v>391</v>
      </c>
      <c r="F37" s="2">
        <v>89638.46</v>
      </c>
      <c r="G37" s="2">
        <v>89710</v>
      </c>
      <c r="H37" s="2" cm="1">
        <v>7767583.7733066808</v>
      </c>
      <c r="I37" s="2" cm="1">
        <v>86.585484040872601</v>
      </c>
      <c r="J37" s="6"/>
      <c r="K37" s="2" cm="1">
        <v>-616431.87368659023</v>
      </c>
      <c r="L37" s="2" cm="1">
        <v>-6.8713841677247824</v>
      </c>
      <c r="M37" s="82"/>
      <c r="N37" s="2" cm="1">
        <v>156757.1738354082</v>
      </c>
      <c r="O37" s="2" cm="1">
        <v>1.7473768123443116</v>
      </c>
      <c r="P37" s="82"/>
      <c r="Q37" s="2">
        <f t="shared" si="5"/>
        <v>-459674.69985118206</v>
      </c>
      <c r="R37" s="2">
        <f t="shared" si="6"/>
        <v>-5.1240073553804706</v>
      </c>
      <c r="S37" s="21"/>
      <c r="T37" s="2">
        <f t="shared" si="7"/>
        <v>7307909.0734554986</v>
      </c>
      <c r="U37" s="2">
        <f t="shared" si="2"/>
        <v>81.46147668549213</v>
      </c>
      <c r="W37" s="161"/>
      <c r="X37" s="160"/>
      <c r="Z37" s="8" t="s">
        <v>0</v>
      </c>
      <c r="AA37" s="8">
        <v>0</v>
      </c>
      <c r="AB37" s="8">
        <v>0</v>
      </c>
      <c r="AC37" s="8">
        <v>1</v>
      </c>
      <c r="AD37" s="8">
        <v>0</v>
      </c>
      <c r="AE37" s="8">
        <v>0</v>
      </c>
      <c r="AF37" s="8">
        <v>1</v>
      </c>
      <c r="AG37" s="8" t="s">
        <v>0</v>
      </c>
    </row>
    <row r="38" spans="1:33" ht="12.75" customHeight="1" x14ac:dyDescent="0.2">
      <c r="A38" s="86">
        <v>80</v>
      </c>
      <c r="B38" s="140">
        <v>344</v>
      </c>
      <c r="C38" s="120"/>
      <c r="D38" s="9">
        <v>2</v>
      </c>
      <c r="E38" s="9" t="s">
        <v>407</v>
      </c>
      <c r="F38" s="2">
        <v>120494.36</v>
      </c>
      <c r="G38" s="2">
        <v>123107</v>
      </c>
      <c r="H38" s="2" cm="1">
        <v>6275113.4217547942</v>
      </c>
      <c r="I38" s="2" cm="1">
        <v>50.97284006396707</v>
      </c>
      <c r="J38" s="6"/>
      <c r="K38" s="2" cm="1">
        <v>-2504702.2019000761</v>
      </c>
      <c r="L38" s="2" cm="1">
        <v>-20.345733401838043</v>
      </c>
      <c r="M38" s="82"/>
      <c r="N38" s="2" cm="1">
        <v>256740.70172268461</v>
      </c>
      <c r="O38" s="2" cm="1">
        <v>2.0855085553436004</v>
      </c>
      <c r="P38" s="82"/>
      <c r="Q38" s="2">
        <f t="shared" si="5"/>
        <v>-2247961.5001773913</v>
      </c>
      <c r="R38" s="2">
        <f t="shared" si="6"/>
        <v>-18.260224846494442</v>
      </c>
      <c r="S38" s="21"/>
      <c r="T38" s="2">
        <f t="shared" si="7"/>
        <v>4027151.9215774029</v>
      </c>
      <c r="U38" s="2">
        <f t="shared" si="2"/>
        <v>32.712615217472631</v>
      </c>
      <c r="W38" s="161"/>
      <c r="X38" s="160"/>
      <c r="Z38" s="8" t="s">
        <v>0</v>
      </c>
      <c r="AA38" s="8">
        <v>0</v>
      </c>
      <c r="AB38" s="8">
        <v>0</v>
      </c>
      <c r="AC38" s="8">
        <v>0</v>
      </c>
      <c r="AD38" s="8">
        <v>1</v>
      </c>
      <c r="AE38" s="8">
        <v>0</v>
      </c>
      <c r="AF38" s="8">
        <v>1</v>
      </c>
      <c r="AG38" s="8" t="s">
        <v>0</v>
      </c>
    </row>
    <row r="39" spans="1:33" s="119" customFormat="1" ht="12.75" customHeight="1" x14ac:dyDescent="0.2">
      <c r="A39" s="158"/>
      <c r="B39" s="141">
        <v>401</v>
      </c>
      <c r="C39" s="118">
        <v>2</v>
      </c>
      <c r="D39" s="126" t="s">
        <v>464</v>
      </c>
      <c r="F39" s="118">
        <f>SUMIF($D$21:$D$38,$C39,F$21:F$38)</f>
        <v>646874</v>
      </c>
      <c r="G39" s="118">
        <f>SUMIF($D$21:$D$38,$C39,G$21:G$38)</f>
        <v>647672</v>
      </c>
      <c r="H39" s="118">
        <f>SUMIF($D$21:$D$38,$C39,H$21:H$38)</f>
        <v>27669388.39445249</v>
      </c>
      <c r="I39" s="118">
        <f>H39/$G39</f>
        <v>42.721297808848448</v>
      </c>
      <c r="J39" s="118"/>
      <c r="K39" s="118">
        <f>SUMIF($D$21:$D$38,$C39,K$21:K$38)</f>
        <v>-8058255.7351299217</v>
      </c>
      <c r="L39" s="118">
        <f>K39/$G39</f>
        <v>-12.441877578666242</v>
      </c>
      <c r="M39" s="118"/>
      <c r="N39" s="118">
        <f>SUMIF($D$21:$D$38,$C39,N$21:N$38)</f>
        <v>666449.79053044762</v>
      </c>
      <c r="O39" s="118">
        <f>N39/$G39</f>
        <v>1.028992747147395</v>
      </c>
      <c r="P39" s="118"/>
      <c r="Q39" s="118">
        <f>SUMIF($D$21:$D$38,$C39,Q$21:Q$38)</f>
        <v>-7391805.9445994738</v>
      </c>
      <c r="R39" s="118">
        <f>Q39/$G39</f>
        <v>-11.412884831518845</v>
      </c>
      <c r="S39" s="118"/>
      <c r="T39" s="118">
        <f>SUMIF($D$21:$D$38,$C39,T$21:T$38)</f>
        <v>20277582.449853014</v>
      </c>
      <c r="U39" s="118">
        <f t="shared" si="2"/>
        <v>31.308412977329596</v>
      </c>
      <c r="W39" s="161"/>
      <c r="X39" s="160"/>
      <c r="Z39" s="85" t="s">
        <v>0</v>
      </c>
      <c r="AA39" s="118">
        <f t="shared" ref="AA39:AF39" si="8">SUMIF($D$21:$D$38,$C39,AA$21:AA$38)</f>
        <v>6</v>
      </c>
      <c r="AB39" s="118">
        <f t="shared" si="8"/>
        <v>7</v>
      </c>
      <c r="AC39" s="118">
        <f t="shared" si="8"/>
        <v>4</v>
      </c>
      <c r="AD39" s="118">
        <f t="shared" si="8"/>
        <v>1</v>
      </c>
      <c r="AE39" s="118">
        <f t="shared" si="8"/>
        <v>0</v>
      </c>
      <c r="AF39" s="118">
        <f t="shared" si="8"/>
        <v>18</v>
      </c>
      <c r="AG39" s="85" t="s">
        <v>0</v>
      </c>
    </row>
    <row r="40" spans="1:33" ht="12.75" customHeight="1" x14ac:dyDescent="0.2">
      <c r="A40" s="86">
        <v>1701</v>
      </c>
      <c r="B40" s="140">
        <v>89</v>
      </c>
      <c r="C40" s="120"/>
      <c r="D40" s="9">
        <v>3</v>
      </c>
      <c r="E40" s="9" t="s">
        <v>152</v>
      </c>
      <c r="F40" s="2">
        <v>19084</v>
      </c>
      <c r="G40" s="2">
        <v>19348</v>
      </c>
      <c r="H40" s="2" cm="1">
        <v>738982.02700301586</v>
      </c>
      <c r="I40" s="2" cm="1">
        <v>38.194233357608844</v>
      </c>
      <c r="J40" s="6"/>
      <c r="K40" s="2" cm="1">
        <v>251297.3330306515</v>
      </c>
      <c r="L40" s="2" cm="1">
        <v>12.98828473385629</v>
      </c>
      <c r="M40" s="82"/>
      <c r="N40" s="2" cm="1">
        <v>-15264.065150184662</v>
      </c>
      <c r="O40" s="2" cm="1">
        <v>-0.78892211857477068</v>
      </c>
      <c r="P40" s="82"/>
      <c r="Q40" s="2">
        <f t="shared" ref="Q40:Q51" si="9">K40+N40</f>
        <v>236033.26788046682</v>
      </c>
      <c r="R40" s="2">
        <f t="shared" ref="R40:R51" si="10">L40+O40</f>
        <v>12.199362615281519</v>
      </c>
      <c r="S40" s="21"/>
      <c r="T40" s="2">
        <f t="shared" ref="T40:T51" si="11">H40+Q40</f>
        <v>975015.29488348262</v>
      </c>
      <c r="U40" s="2">
        <f t="shared" si="2"/>
        <v>50.39359597289036</v>
      </c>
      <c r="W40" s="161"/>
      <c r="X40" s="160"/>
      <c r="Z40" s="8" t="s">
        <v>0</v>
      </c>
      <c r="AA40" s="8">
        <v>1</v>
      </c>
      <c r="AB40" s="8">
        <v>0</v>
      </c>
      <c r="AC40" s="8">
        <v>0</v>
      </c>
      <c r="AD40" s="8">
        <v>0</v>
      </c>
      <c r="AE40" s="8">
        <v>0</v>
      </c>
      <c r="AF40" s="8">
        <v>1</v>
      </c>
      <c r="AG40" s="8" t="s">
        <v>0</v>
      </c>
    </row>
    <row r="41" spans="1:33" ht="12.75" customHeight="1" x14ac:dyDescent="0.2">
      <c r="A41" s="86">
        <v>1690</v>
      </c>
      <c r="B41" s="140">
        <v>129</v>
      </c>
      <c r="C41" s="120"/>
      <c r="D41" s="9">
        <v>3</v>
      </c>
      <c r="E41" s="9" t="s">
        <v>192</v>
      </c>
      <c r="F41" s="2">
        <v>23744</v>
      </c>
      <c r="G41" s="2">
        <v>24110</v>
      </c>
      <c r="H41" s="2" cm="1">
        <v>380174.36478669289</v>
      </c>
      <c r="I41" s="2" cm="1">
        <v>15.768327033873616</v>
      </c>
      <c r="J41" s="6"/>
      <c r="K41" s="2" cm="1">
        <v>-232900.64670406515</v>
      </c>
      <c r="L41" s="2" cm="1">
        <v>-9.659918983992748</v>
      </c>
      <c r="M41" s="82"/>
      <c r="N41" s="2" cm="1">
        <v>-8358.7882550110062</v>
      </c>
      <c r="O41" s="2" cm="1">
        <v>-0.34669383056868547</v>
      </c>
      <c r="P41" s="82"/>
      <c r="Q41" s="2">
        <f t="shared" si="9"/>
        <v>-241259.43495907614</v>
      </c>
      <c r="R41" s="2">
        <f t="shared" si="10"/>
        <v>-10.006612814561434</v>
      </c>
      <c r="S41" s="21"/>
      <c r="T41" s="2">
        <f t="shared" si="11"/>
        <v>138914.92982761675</v>
      </c>
      <c r="U41" s="2">
        <f t="shared" si="2"/>
        <v>5.761714219312184</v>
      </c>
      <c r="W41" s="161"/>
      <c r="X41" s="160"/>
      <c r="Z41" s="8" t="s">
        <v>0</v>
      </c>
      <c r="AA41" s="8">
        <v>0</v>
      </c>
      <c r="AB41" s="8">
        <v>1</v>
      </c>
      <c r="AC41" s="8">
        <v>0</v>
      </c>
      <c r="AD41" s="8">
        <v>0</v>
      </c>
      <c r="AE41" s="8">
        <v>0</v>
      </c>
      <c r="AF41" s="8">
        <v>1</v>
      </c>
      <c r="AG41" s="8" t="s">
        <v>0</v>
      </c>
    </row>
    <row r="42" spans="1:33" ht="12.75" customHeight="1" x14ac:dyDescent="0.2">
      <c r="A42" s="86">
        <v>1681</v>
      </c>
      <c r="B42" s="140">
        <v>145</v>
      </c>
      <c r="C42" s="120"/>
      <c r="D42" s="9">
        <v>3</v>
      </c>
      <c r="E42" s="9" t="s">
        <v>208</v>
      </c>
      <c r="F42" s="2">
        <v>25355</v>
      </c>
      <c r="G42" s="2">
        <v>25372</v>
      </c>
      <c r="H42" s="2" cm="1">
        <v>1156527.7632639501</v>
      </c>
      <c r="I42" s="2" cm="1">
        <v>45.582837902567796</v>
      </c>
      <c r="J42" s="6"/>
      <c r="K42" s="2" cm="1">
        <v>-598697.0957509242</v>
      </c>
      <c r="L42" s="2" cm="1">
        <v>-23.596763981985031</v>
      </c>
      <c r="M42" s="82"/>
      <c r="N42" s="2" cm="1">
        <v>-50467.870347968943</v>
      </c>
      <c r="O42" s="2" cm="1">
        <v>-1.989116756580835</v>
      </c>
      <c r="P42" s="82"/>
      <c r="Q42" s="2">
        <f t="shared" si="9"/>
        <v>-649164.9660988932</v>
      </c>
      <c r="R42" s="2">
        <f t="shared" si="10"/>
        <v>-25.585880738565866</v>
      </c>
      <c r="S42" s="21"/>
      <c r="T42" s="2">
        <f t="shared" si="11"/>
        <v>507362.79716505692</v>
      </c>
      <c r="U42" s="2">
        <f t="shared" si="2"/>
        <v>19.996957164001927</v>
      </c>
      <c r="W42" s="161"/>
      <c r="X42" s="160"/>
      <c r="Z42" s="8" t="s">
        <v>0</v>
      </c>
      <c r="AA42" s="8">
        <v>0</v>
      </c>
      <c r="AB42" s="8">
        <v>1</v>
      </c>
      <c r="AC42" s="8">
        <v>0</v>
      </c>
      <c r="AD42" s="8">
        <v>0</v>
      </c>
      <c r="AE42" s="8">
        <v>0</v>
      </c>
      <c r="AF42" s="8">
        <v>1</v>
      </c>
      <c r="AG42" s="8" t="s">
        <v>0</v>
      </c>
    </row>
    <row r="43" spans="1:33" ht="12.75" customHeight="1" x14ac:dyDescent="0.2">
      <c r="A43" s="86">
        <v>1680</v>
      </c>
      <c r="B43" s="140">
        <v>146</v>
      </c>
      <c r="C43" s="120"/>
      <c r="D43" s="9">
        <v>3</v>
      </c>
      <c r="E43" s="9" t="s">
        <v>209</v>
      </c>
      <c r="F43" s="2">
        <v>25286</v>
      </c>
      <c r="G43" s="2">
        <v>25386</v>
      </c>
      <c r="H43" s="2" cm="1">
        <v>190660.49048035545</v>
      </c>
      <c r="I43" s="2" cm="1">
        <v>7.5104581454484931</v>
      </c>
      <c r="J43" s="6"/>
      <c r="K43" s="2" cm="1">
        <v>-1739155.1490840861</v>
      </c>
      <c r="L43" s="2" cm="1">
        <v>-68.508435715909798</v>
      </c>
      <c r="M43" s="82"/>
      <c r="N43" s="2" cm="1">
        <v>14876.053667461787</v>
      </c>
      <c r="O43" s="2" cm="1">
        <v>0.58599439326643765</v>
      </c>
      <c r="P43" s="82"/>
      <c r="Q43" s="2">
        <f t="shared" si="9"/>
        <v>-1724279.0954166243</v>
      </c>
      <c r="R43" s="2">
        <f t="shared" si="10"/>
        <v>-67.922441322643365</v>
      </c>
      <c r="S43" s="21"/>
      <c r="T43" s="2">
        <f t="shared" si="11"/>
        <v>-1533618.6049362689</v>
      </c>
      <c r="U43" s="2">
        <f t="shared" si="2"/>
        <v>-60.41198317719487</v>
      </c>
      <c r="W43" s="161"/>
      <c r="X43" s="160"/>
      <c r="Z43" s="8" t="s">
        <v>0</v>
      </c>
      <c r="AA43" s="8">
        <v>0</v>
      </c>
      <c r="AB43" s="8">
        <v>1</v>
      </c>
      <c r="AC43" s="8">
        <v>0</v>
      </c>
      <c r="AD43" s="8">
        <v>0</v>
      </c>
      <c r="AE43" s="8">
        <v>0</v>
      </c>
      <c r="AF43" s="8">
        <v>1</v>
      </c>
      <c r="AG43" s="8" t="s">
        <v>0</v>
      </c>
    </row>
    <row r="44" spans="1:33" ht="12.75" customHeight="1" x14ac:dyDescent="0.2">
      <c r="A44" s="86">
        <v>1699</v>
      </c>
      <c r="B44" s="140">
        <v>194</v>
      </c>
      <c r="C44" s="120"/>
      <c r="D44" s="9">
        <v>3</v>
      </c>
      <c r="E44" s="9" t="s">
        <v>257</v>
      </c>
      <c r="F44" s="2">
        <v>32981</v>
      </c>
      <c r="G44" s="2">
        <v>31290</v>
      </c>
      <c r="H44" s="2" cm="1">
        <v>-115475.95806956757</v>
      </c>
      <c r="I44" s="2" cm="1">
        <v>-3.6905068095099893</v>
      </c>
      <c r="J44" s="6"/>
      <c r="K44" s="2" cm="1">
        <v>-810574.83216320758</v>
      </c>
      <c r="L44" s="2" cm="1">
        <v>-25.905235927235779</v>
      </c>
      <c r="M44" s="82"/>
      <c r="N44" s="2" cm="1">
        <v>729.85901319918412</v>
      </c>
      <c r="O44" s="2" cm="1">
        <v>2.332563161390809E-2</v>
      </c>
      <c r="P44" s="82"/>
      <c r="Q44" s="2">
        <f t="shared" si="9"/>
        <v>-809844.97315000836</v>
      </c>
      <c r="R44" s="2">
        <f t="shared" si="10"/>
        <v>-25.881910295621871</v>
      </c>
      <c r="S44" s="21"/>
      <c r="T44" s="2">
        <f t="shared" si="11"/>
        <v>-925320.93121957593</v>
      </c>
      <c r="U44" s="2">
        <f t="shared" si="2"/>
        <v>-29.572417105131862</v>
      </c>
      <c r="W44" s="161"/>
      <c r="X44" s="160"/>
      <c r="Z44" s="8" t="s">
        <v>0</v>
      </c>
      <c r="AA44" s="8">
        <v>0</v>
      </c>
      <c r="AB44" s="8">
        <v>1</v>
      </c>
      <c r="AC44" s="8">
        <v>0</v>
      </c>
      <c r="AD44" s="8">
        <v>0</v>
      </c>
      <c r="AE44" s="8">
        <v>0</v>
      </c>
      <c r="AF44" s="8">
        <v>1</v>
      </c>
      <c r="AG44" s="8" t="s">
        <v>0</v>
      </c>
    </row>
    <row r="45" spans="1:33" ht="12.75" customHeight="1" x14ac:dyDescent="0.2">
      <c r="A45" s="86">
        <v>1731</v>
      </c>
      <c r="B45" s="140">
        <v>205</v>
      </c>
      <c r="C45" s="120"/>
      <c r="D45" s="9">
        <v>3</v>
      </c>
      <c r="E45" s="9" t="s">
        <v>268</v>
      </c>
      <c r="F45" s="2">
        <v>33399</v>
      </c>
      <c r="G45" s="2">
        <v>33178</v>
      </c>
      <c r="H45" s="2" cm="1">
        <v>34507.756633003242</v>
      </c>
      <c r="I45" s="2" cm="1">
        <v>1.0400794693171149</v>
      </c>
      <c r="J45" s="6"/>
      <c r="K45" s="2" cm="1">
        <v>-1842863.0025291769</v>
      </c>
      <c r="L45" s="2" cm="1">
        <v>-55.544728510735332</v>
      </c>
      <c r="M45" s="82"/>
      <c r="N45" s="2" cm="1">
        <v>-6642.9735671009148</v>
      </c>
      <c r="O45" s="2" cm="1">
        <v>-0.20022224266384095</v>
      </c>
      <c r="P45" s="82"/>
      <c r="Q45" s="2">
        <f t="shared" si="9"/>
        <v>-1849505.9760962778</v>
      </c>
      <c r="R45" s="2">
        <f t="shared" si="10"/>
        <v>-55.744950753399173</v>
      </c>
      <c r="S45" s="21"/>
      <c r="T45" s="2">
        <f t="shared" si="11"/>
        <v>-1814998.2194632746</v>
      </c>
      <c r="U45" s="2">
        <f t="shared" si="2"/>
        <v>-54.70487128408206</v>
      </c>
      <c r="W45" s="161"/>
      <c r="X45" s="160"/>
      <c r="Z45" s="8" t="s">
        <v>0</v>
      </c>
      <c r="AA45" s="8">
        <v>0</v>
      </c>
      <c r="AB45" s="8">
        <v>1</v>
      </c>
      <c r="AC45" s="8">
        <v>0</v>
      </c>
      <c r="AD45" s="8">
        <v>0</v>
      </c>
      <c r="AE45" s="8">
        <v>0</v>
      </c>
      <c r="AF45" s="8">
        <v>1</v>
      </c>
      <c r="AG45" s="8" t="s">
        <v>0</v>
      </c>
    </row>
    <row r="46" spans="1:33" ht="12.75" customHeight="1" x14ac:dyDescent="0.2">
      <c r="A46" s="86">
        <v>119</v>
      </c>
      <c r="B46" s="140">
        <v>206</v>
      </c>
      <c r="C46" s="120"/>
      <c r="D46" s="9">
        <v>3</v>
      </c>
      <c r="E46" s="9" t="s">
        <v>269</v>
      </c>
      <c r="F46" s="2">
        <v>33025</v>
      </c>
      <c r="G46" s="2">
        <v>33564</v>
      </c>
      <c r="H46" s="2" cm="1">
        <v>-229017.18972659949</v>
      </c>
      <c r="I46" s="2" cm="1">
        <v>-6.8232984664104244</v>
      </c>
      <c r="J46" s="6"/>
      <c r="K46" s="2" cm="1">
        <v>-487438.4732998407</v>
      </c>
      <c r="L46" s="2" cm="1">
        <v>-14.522657409719958</v>
      </c>
      <c r="M46" s="82"/>
      <c r="N46" s="2" cm="1">
        <v>-25425.741985452303</v>
      </c>
      <c r="O46" s="2" cm="1">
        <v>-0.75753015091920817</v>
      </c>
      <c r="P46" s="82"/>
      <c r="Q46" s="2">
        <f t="shared" si="9"/>
        <v>-512864.215285293</v>
      </c>
      <c r="R46" s="2">
        <f t="shared" si="10"/>
        <v>-15.280187560639167</v>
      </c>
      <c r="S46" s="21"/>
      <c r="T46" s="2">
        <f t="shared" si="11"/>
        <v>-741881.40501189255</v>
      </c>
      <c r="U46" s="2">
        <f t="shared" si="2"/>
        <v>-22.103486027049595</v>
      </c>
      <c r="W46" s="161"/>
      <c r="X46" s="160"/>
      <c r="Z46" s="8" t="s">
        <v>0</v>
      </c>
      <c r="AA46" s="8">
        <v>0</v>
      </c>
      <c r="AB46" s="8">
        <v>1</v>
      </c>
      <c r="AC46" s="8">
        <v>0</v>
      </c>
      <c r="AD46" s="8">
        <v>0</v>
      </c>
      <c r="AE46" s="8">
        <v>0</v>
      </c>
      <c r="AF46" s="8">
        <v>1</v>
      </c>
      <c r="AG46" s="8" t="s">
        <v>0</v>
      </c>
    </row>
    <row r="47" spans="1:33" ht="12.75" customHeight="1" x14ac:dyDescent="0.2">
      <c r="A47" s="86">
        <v>1730</v>
      </c>
      <c r="B47" s="140">
        <v>208</v>
      </c>
      <c r="C47" s="120"/>
      <c r="D47" s="9">
        <v>3</v>
      </c>
      <c r="E47" s="9" t="s">
        <v>271</v>
      </c>
      <c r="F47" s="2">
        <v>33280</v>
      </c>
      <c r="G47" s="2">
        <v>33698</v>
      </c>
      <c r="H47" s="2" cm="1">
        <v>-2415336.3069091616</v>
      </c>
      <c r="I47" s="2" cm="1">
        <v>-71.675954267587443</v>
      </c>
      <c r="J47" s="6"/>
      <c r="K47" s="2" cm="1">
        <v>-1387316.6834912042</v>
      </c>
      <c r="L47" s="2" cm="1">
        <v>-41.16911043656016</v>
      </c>
      <c r="M47" s="82"/>
      <c r="N47" s="2" cm="1">
        <v>-39316.206019201985</v>
      </c>
      <c r="O47" s="2" cm="1">
        <v>-1.1667222392783543</v>
      </c>
      <c r="P47" s="82"/>
      <c r="Q47" s="2">
        <f t="shared" si="9"/>
        <v>-1426632.8895104062</v>
      </c>
      <c r="R47" s="2">
        <f t="shared" si="10"/>
        <v>-42.335832675838518</v>
      </c>
      <c r="S47" s="21"/>
      <c r="T47" s="2">
        <f t="shared" si="11"/>
        <v>-3841969.1964195678</v>
      </c>
      <c r="U47" s="2">
        <f t="shared" si="2"/>
        <v>-114.01178694342596</v>
      </c>
      <c r="W47" s="161"/>
      <c r="X47" s="160"/>
      <c r="Z47" s="8" t="s">
        <v>0</v>
      </c>
      <c r="AA47" s="8">
        <v>0</v>
      </c>
      <c r="AB47" s="8">
        <v>1</v>
      </c>
      <c r="AC47" s="8">
        <v>0</v>
      </c>
      <c r="AD47" s="8">
        <v>0</v>
      </c>
      <c r="AE47" s="8">
        <v>0</v>
      </c>
      <c r="AF47" s="8">
        <v>1</v>
      </c>
      <c r="AG47" s="8" t="s">
        <v>0</v>
      </c>
    </row>
    <row r="48" spans="1:33" ht="12.75" customHeight="1" x14ac:dyDescent="0.2">
      <c r="A48" s="86">
        <v>109</v>
      </c>
      <c r="B48" s="140">
        <v>215</v>
      </c>
      <c r="C48" s="120"/>
      <c r="D48" s="9">
        <v>3</v>
      </c>
      <c r="E48" s="9" t="s">
        <v>278</v>
      </c>
      <c r="F48" s="2">
        <v>35286</v>
      </c>
      <c r="G48" s="2">
        <v>35483</v>
      </c>
      <c r="H48" s="2" cm="1">
        <v>349803.99702637736</v>
      </c>
      <c r="I48" s="2" cm="1">
        <v>9.8583546212658835</v>
      </c>
      <c r="J48" s="6"/>
      <c r="K48" s="2" cm="1">
        <v>-70700.943410926266</v>
      </c>
      <c r="L48" s="2" cm="1">
        <v>-1.9925300400452686</v>
      </c>
      <c r="M48" s="82"/>
      <c r="N48" s="2" cm="1">
        <v>-21315.073684447962</v>
      </c>
      <c r="O48" s="2" cm="1">
        <v>-0.60071227586303189</v>
      </c>
      <c r="P48" s="82"/>
      <c r="Q48" s="2">
        <f t="shared" si="9"/>
        <v>-92016.017095374234</v>
      </c>
      <c r="R48" s="2">
        <f t="shared" si="10"/>
        <v>-2.5932423159083005</v>
      </c>
      <c r="S48" s="21"/>
      <c r="T48" s="2">
        <f t="shared" si="11"/>
        <v>257787.97993100312</v>
      </c>
      <c r="U48" s="2">
        <f t="shared" si="2"/>
        <v>7.265112305357583</v>
      </c>
      <c r="W48" s="161"/>
      <c r="X48" s="160"/>
      <c r="Z48" s="8" t="s">
        <v>0</v>
      </c>
      <c r="AA48" s="8">
        <v>0</v>
      </c>
      <c r="AB48" s="8">
        <v>1</v>
      </c>
      <c r="AC48" s="8">
        <v>0</v>
      </c>
      <c r="AD48" s="8">
        <v>0</v>
      </c>
      <c r="AE48" s="8">
        <v>0</v>
      </c>
      <c r="AF48" s="8">
        <v>1</v>
      </c>
      <c r="AG48" s="8" t="s">
        <v>0</v>
      </c>
    </row>
    <row r="49" spans="1:33" ht="12.75" customHeight="1" x14ac:dyDescent="0.2">
      <c r="A49" s="86">
        <v>118</v>
      </c>
      <c r="B49" s="140">
        <v>292</v>
      </c>
      <c r="C49" s="120"/>
      <c r="D49" s="9">
        <v>3</v>
      </c>
      <c r="E49" s="9" t="s">
        <v>355</v>
      </c>
      <c r="F49" s="2">
        <v>55311</v>
      </c>
      <c r="G49" s="2">
        <v>55662</v>
      </c>
      <c r="H49" s="2" cm="1">
        <v>3390449.045696293</v>
      </c>
      <c r="I49" s="2" cm="1">
        <v>60.911376624919924</v>
      </c>
      <c r="J49" s="6"/>
      <c r="K49" s="2" cm="1">
        <v>-1893986.4635355915</v>
      </c>
      <c r="L49" s="2" cm="1">
        <v>-34.026561451898807</v>
      </c>
      <c r="M49" s="82"/>
      <c r="N49" s="2" cm="1">
        <v>10617.409245994175</v>
      </c>
      <c r="O49" s="2" cm="1">
        <v>0.19074789346401808</v>
      </c>
      <c r="P49" s="82"/>
      <c r="Q49" s="2">
        <f t="shared" si="9"/>
        <v>-1883369.0542895973</v>
      </c>
      <c r="R49" s="2">
        <f t="shared" si="10"/>
        <v>-33.835813558434786</v>
      </c>
      <c r="S49" s="21"/>
      <c r="T49" s="2">
        <f t="shared" si="11"/>
        <v>1507079.9914066957</v>
      </c>
      <c r="U49" s="2">
        <f t="shared" si="2"/>
        <v>27.075563066485138</v>
      </c>
      <c r="W49" s="161"/>
      <c r="X49" s="160"/>
      <c r="Z49" s="8" t="s">
        <v>0</v>
      </c>
      <c r="AA49" s="8">
        <v>0</v>
      </c>
      <c r="AB49" s="8">
        <v>0</v>
      </c>
      <c r="AC49" s="8">
        <v>1</v>
      </c>
      <c r="AD49" s="8">
        <v>0</v>
      </c>
      <c r="AE49" s="8">
        <v>0</v>
      </c>
      <c r="AF49" s="8">
        <v>1</v>
      </c>
      <c r="AG49" s="8" t="s">
        <v>0</v>
      </c>
    </row>
    <row r="50" spans="1:33" ht="12.75" customHeight="1" x14ac:dyDescent="0.2">
      <c r="A50" s="86">
        <v>106</v>
      </c>
      <c r="B50" s="140">
        <v>312</v>
      </c>
      <c r="C50" s="120"/>
      <c r="D50" s="9">
        <v>3</v>
      </c>
      <c r="E50" s="9" t="s">
        <v>375</v>
      </c>
      <c r="F50" s="2">
        <v>67551</v>
      </c>
      <c r="G50" s="2">
        <v>67963</v>
      </c>
      <c r="H50" s="2" cm="1">
        <v>-1192383.1148100151</v>
      </c>
      <c r="I50" s="2" cm="1">
        <v>-17.544592128217047</v>
      </c>
      <c r="J50" s="6"/>
      <c r="K50" s="2" cm="1">
        <v>-2865574.4131912068</v>
      </c>
      <c r="L50" s="2" cm="1">
        <v>-42.163742230201827</v>
      </c>
      <c r="M50" s="82"/>
      <c r="N50" s="2" cm="1">
        <v>-45726.482280215743</v>
      </c>
      <c r="O50" s="2" cm="1">
        <v>-0.67281435899262454</v>
      </c>
      <c r="P50" s="82"/>
      <c r="Q50" s="2">
        <f t="shared" si="9"/>
        <v>-2911300.8954714225</v>
      </c>
      <c r="R50" s="2">
        <f t="shared" si="10"/>
        <v>-42.836556589194451</v>
      </c>
      <c r="S50" s="21"/>
      <c r="T50" s="2">
        <f t="shared" si="11"/>
        <v>-4103684.0102814375</v>
      </c>
      <c r="U50" s="2">
        <f t="shared" si="2"/>
        <v>-60.381148717411499</v>
      </c>
      <c r="W50" s="161"/>
      <c r="X50" s="160"/>
      <c r="Z50" s="8" t="s">
        <v>0</v>
      </c>
      <c r="AA50" s="8">
        <v>0</v>
      </c>
      <c r="AB50" s="8">
        <v>0</v>
      </c>
      <c r="AC50" s="8">
        <v>1</v>
      </c>
      <c r="AD50" s="8">
        <v>0</v>
      </c>
      <c r="AE50" s="8">
        <v>0</v>
      </c>
      <c r="AF50" s="8">
        <v>1</v>
      </c>
      <c r="AG50" s="8" t="s">
        <v>0</v>
      </c>
    </row>
    <row r="51" spans="1:33" ht="12.75" customHeight="1" x14ac:dyDescent="0.2">
      <c r="A51" s="86">
        <v>114</v>
      </c>
      <c r="B51" s="140">
        <v>337</v>
      </c>
      <c r="C51" s="120"/>
      <c r="D51" s="9">
        <v>3</v>
      </c>
      <c r="E51" s="9" t="s">
        <v>400</v>
      </c>
      <c r="F51" s="2">
        <v>107490</v>
      </c>
      <c r="G51" s="2">
        <v>107113</v>
      </c>
      <c r="H51" s="2" cm="1">
        <v>3424067.1337184384</v>
      </c>
      <c r="I51" s="2" cm="1">
        <v>31.96686801525901</v>
      </c>
      <c r="J51" s="6"/>
      <c r="K51" s="2" cm="1">
        <v>-4256213.2396531235</v>
      </c>
      <c r="L51" s="2" cm="1">
        <v>-39.735729926835432</v>
      </c>
      <c r="M51" s="82"/>
      <c r="N51" s="2" cm="1">
        <v>4833.9039064501412</v>
      </c>
      <c r="O51" s="2" cm="1">
        <v>4.5129012411660036E-2</v>
      </c>
      <c r="P51" s="82"/>
      <c r="Q51" s="2">
        <f t="shared" si="9"/>
        <v>-4251379.3357466739</v>
      </c>
      <c r="R51" s="2">
        <f t="shared" si="10"/>
        <v>-39.690600914423776</v>
      </c>
      <c r="S51" s="21"/>
      <c r="T51" s="2">
        <f t="shared" si="11"/>
        <v>-827312.20202823542</v>
      </c>
      <c r="U51" s="2">
        <f t="shared" si="2"/>
        <v>-7.7237328991647649</v>
      </c>
      <c r="W51" s="161"/>
      <c r="X51" s="160"/>
      <c r="Z51" s="8" t="s">
        <v>0</v>
      </c>
      <c r="AA51" s="8">
        <v>0</v>
      </c>
      <c r="AB51" s="8">
        <v>0</v>
      </c>
      <c r="AC51" s="8">
        <v>0</v>
      </c>
      <c r="AD51" s="8">
        <v>1</v>
      </c>
      <c r="AE51" s="8">
        <v>0</v>
      </c>
      <c r="AF51" s="8">
        <v>1</v>
      </c>
      <c r="AG51" s="8" t="s">
        <v>0</v>
      </c>
    </row>
    <row r="52" spans="1:33" s="119" customFormat="1" ht="12.75" customHeight="1" x14ac:dyDescent="0.2">
      <c r="A52" s="158"/>
      <c r="B52" s="141">
        <v>402</v>
      </c>
      <c r="C52" s="118">
        <v>3</v>
      </c>
      <c r="D52" s="126" t="s">
        <v>465</v>
      </c>
      <c r="F52" s="118">
        <f>SUMIF($D$40:$D$51,$C52,F$40:F$51)</f>
        <v>491792</v>
      </c>
      <c r="G52" s="118">
        <f>SUMIF($D$40:$D$51,$C52,G$40:G$51)</f>
        <v>492167</v>
      </c>
      <c r="H52" s="118">
        <f>SUMIF($D$40:$D$51,$C52,H$40:H$51)</f>
        <v>5712960.0090927826</v>
      </c>
      <c r="I52" s="118">
        <f>H52/$G52</f>
        <v>11.607767300718622</v>
      </c>
      <c r="J52" s="118"/>
      <c r="K52" s="118">
        <f>SUMIF($D$40:$D$51,$C52,K$40:K$51)</f>
        <v>-15934123.609782701</v>
      </c>
      <c r="L52" s="118">
        <f>K52/$G52</f>
        <v>-32.375440876334054</v>
      </c>
      <c r="M52" s="118"/>
      <c r="N52" s="118">
        <f>SUMIF($D$40:$D$51,$C52,N$40:N$51)</f>
        <v>-181459.97545647822</v>
      </c>
      <c r="O52" s="118">
        <f>N52/$G52</f>
        <v>-0.36869594153301261</v>
      </c>
      <c r="P52" s="118"/>
      <c r="Q52" s="118">
        <f>SUMIF($D$40:$D$51,$C52,Q$40:Q$51)</f>
        <v>-16115583.585239179</v>
      </c>
      <c r="R52" s="118">
        <f>Q52/$G52</f>
        <v>-32.744136817867066</v>
      </c>
      <c r="S52" s="118"/>
      <c r="T52" s="118">
        <f>SUMIF($D$40:$D$51,$C52,T$40:T$51)</f>
        <v>-10402623.576146398</v>
      </c>
      <c r="U52" s="118">
        <f t="shared" si="2"/>
        <v>-21.136369517148442</v>
      </c>
      <c r="W52" s="161"/>
      <c r="X52" s="160"/>
      <c r="Z52" s="85" t="s">
        <v>0</v>
      </c>
      <c r="AA52" s="118">
        <f t="shared" ref="AA52:AF52" si="12">SUMIF($D$40:$D$51,$C52,AA$40:AA$51)</f>
        <v>1</v>
      </c>
      <c r="AB52" s="118">
        <f t="shared" si="12"/>
        <v>8</v>
      </c>
      <c r="AC52" s="118">
        <f t="shared" si="12"/>
        <v>2</v>
      </c>
      <c r="AD52" s="118">
        <f t="shared" si="12"/>
        <v>1</v>
      </c>
      <c r="AE52" s="118">
        <f t="shared" si="12"/>
        <v>0</v>
      </c>
      <c r="AF52" s="118">
        <f t="shared" si="12"/>
        <v>12</v>
      </c>
      <c r="AG52" s="85" t="s">
        <v>0</v>
      </c>
    </row>
    <row r="53" spans="1:33" ht="12.75" customHeight="1" x14ac:dyDescent="0.2">
      <c r="A53" s="86">
        <v>180</v>
      </c>
      <c r="B53" s="140">
        <v>69</v>
      </c>
      <c r="C53" s="120"/>
      <c r="D53" s="9">
        <v>4</v>
      </c>
      <c r="E53" s="9" t="s">
        <v>132</v>
      </c>
      <c r="F53" s="2">
        <v>16691</v>
      </c>
      <c r="G53" s="2">
        <v>17003</v>
      </c>
      <c r="H53" s="2" cm="1">
        <v>1490954.6905000373</v>
      </c>
      <c r="I53" s="2" cm="1">
        <v>87.687742780687955</v>
      </c>
      <c r="J53" s="6"/>
      <c r="K53" s="2" cm="1">
        <v>259139.90010789709</v>
      </c>
      <c r="L53" s="2" cm="1">
        <v>15.240833976821566</v>
      </c>
      <c r="M53" s="82"/>
      <c r="N53" s="2" cm="1">
        <v>-29533.393387130614</v>
      </c>
      <c r="O53" s="2" cm="1">
        <v>-1.7369519136111635</v>
      </c>
      <c r="P53" s="82"/>
      <c r="Q53" s="2">
        <f t="shared" ref="Q53:Q77" si="13">K53+N53</f>
        <v>229606.50672076648</v>
      </c>
      <c r="R53" s="2">
        <f t="shared" ref="R53:R77" si="14">L53+O53</f>
        <v>13.503882063210403</v>
      </c>
      <c r="S53" s="21"/>
      <c r="T53" s="2">
        <f t="shared" ref="T53:T77" si="15">H53+Q53</f>
        <v>1720561.1972208037</v>
      </c>
      <c r="U53" s="2">
        <f t="shared" si="2"/>
        <v>101.19162484389835</v>
      </c>
      <c r="W53" s="161"/>
      <c r="X53" s="160"/>
      <c r="Z53" s="8" t="s">
        <v>0</v>
      </c>
      <c r="AA53" s="8">
        <v>1</v>
      </c>
      <c r="AB53" s="8">
        <v>0</v>
      </c>
      <c r="AC53" s="8">
        <v>0</v>
      </c>
      <c r="AD53" s="8">
        <v>0</v>
      </c>
      <c r="AE53" s="8">
        <v>0</v>
      </c>
      <c r="AF53" s="8">
        <v>1</v>
      </c>
      <c r="AG53" s="8" t="s">
        <v>0</v>
      </c>
    </row>
    <row r="54" spans="1:33" ht="12.75" customHeight="1" x14ac:dyDescent="0.2">
      <c r="A54" s="86">
        <v>175</v>
      </c>
      <c r="B54" s="140">
        <v>75</v>
      </c>
      <c r="C54" s="120"/>
      <c r="D54" s="9">
        <v>4</v>
      </c>
      <c r="E54" s="9" t="s">
        <v>138</v>
      </c>
      <c r="F54" s="2">
        <v>17531</v>
      </c>
      <c r="G54" s="2">
        <v>17813</v>
      </c>
      <c r="H54" s="2" cm="1">
        <v>1205416.0611688169</v>
      </c>
      <c r="I54" s="2" cm="1">
        <v>67.670581101937728</v>
      </c>
      <c r="J54" s="6"/>
      <c r="K54" s="2" cm="1">
        <v>171504.2250691668</v>
      </c>
      <c r="L54" s="2" cm="1">
        <v>9.6280371116132493</v>
      </c>
      <c r="M54" s="82"/>
      <c r="N54" s="2" cm="1">
        <v>-29497.252196320398</v>
      </c>
      <c r="O54" s="2" cm="1">
        <v>-1.6559396056992308</v>
      </c>
      <c r="P54" s="82"/>
      <c r="Q54" s="2">
        <f t="shared" si="13"/>
        <v>142006.97287284641</v>
      </c>
      <c r="R54" s="2">
        <f t="shared" si="14"/>
        <v>7.972097505914018</v>
      </c>
      <c r="S54" s="21"/>
      <c r="T54" s="2">
        <f t="shared" si="15"/>
        <v>1347423.0340416632</v>
      </c>
      <c r="U54" s="2">
        <f t="shared" si="2"/>
        <v>75.642678607851749</v>
      </c>
      <c r="W54" s="161"/>
      <c r="X54" s="160"/>
      <c r="Z54" s="8" t="s">
        <v>0</v>
      </c>
      <c r="AA54" s="8">
        <v>1</v>
      </c>
      <c r="AB54" s="8">
        <v>0</v>
      </c>
      <c r="AC54" s="8">
        <v>0</v>
      </c>
      <c r="AD54" s="8">
        <v>0</v>
      </c>
      <c r="AE54" s="8">
        <v>0</v>
      </c>
      <c r="AF54" s="8">
        <v>1</v>
      </c>
      <c r="AG54" s="8" t="s">
        <v>0</v>
      </c>
    </row>
    <row r="55" spans="1:33" ht="12.75" customHeight="1" x14ac:dyDescent="0.2">
      <c r="A55" s="86">
        <v>1773</v>
      </c>
      <c r="B55" s="140">
        <v>77</v>
      </c>
      <c r="C55" s="120"/>
      <c r="D55" s="9">
        <v>4</v>
      </c>
      <c r="E55" s="9" t="s">
        <v>140</v>
      </c>
      <c r="F55" s="2">
        <v>17957</v>
      </c>
      <c r="G55" s="2">
        <v>18071</v>
      </c>
      <c r="H55" s="2" cm="1">
        <v>-1087783.1993341679</v>
      </c>
      <c r="I55" s="2" cm="1">
        <v>-60.194964270608594</v>
      </c>
      <c r="J55" s="6"/>
      <c r="K55" s="2" cm="1">
        <v>-37481.55637521192</v>
      </c>
      <c r="L55" s="2" cm="1">
        <v>-2.0741274071834388</v>
      </c>
      <c r="M55" s="82"/>
      <c r="N55" s="2" cm="1">
        <v>-14790.289363119906</v>
      </c>
      <c r="O55" s="2" cm="1">
        <v>-0.81845439450610957</v>
      </c>
      <c r="P55" s="82"/>
      <c r="Q55" s="2">
        <f t="shared" si="13"/>
        <v>-52271.845738331824</v>
      </c>
      <c r="R55" s="2">
        <f t="shared" si="14"/>
        <v>-2.8925818016895484</v>
      </c>
      <c r="S55" s="21"/>
      <c r="T55" s="2">
        <f t="shared" si="15"/>
        <v>-1140055.0450724997</v>
      </c>
      <c r="U55" s="2">
        <f t="shared" si="2"/>
        <v>-63.087546072298139</v>
      </c>
      <c r="W55" s="161"/>
      <c r="X55" s="160"/>
      <c r="Z55" s="8" t="s">
        <v>0</v>
      </c>
      <c r="AA55" s="8">
        <v>1</v>
      </c>
      <c r="AB55" s="8">
        <v>0</v>
      </c>
      <c r="AC55" s="8">
        <v>0</v>
      </c>
      <c r="AD55" s="8">
        <v>0</v>
      </c>
      <c r="AE55" s="8">
        <v>0</v>
      </c>
      <c r="AF55" s="8">
        <v>1</v>
      </c>
      <c r="AG55" s="8" t="s">
        <v>0</v>
      </c>
    </row>
    <row r="56" spans="1:33" ht="12.75" customHeight="1" x14ac:dyDescent="0.2">
      <c r="A56" s="86">
        <v>183</v>
      </c>
      <c r="B56" s="140">
        <v>99</v>
      </c>
      <c r="C56" s="120"/>
      <c r="D56" s="9">
        <v>4</v>
      </c>
      <c r="E56" s="9" t="s">
        <v>162</v>
      </c>
      <c r="F56" s="2">
        <v>21153</v>
      </c>
      <c r="G56" s="2">
        <v>21276</v>
      </c>
      <c r="H56" s="2" cm="1">
        <v>-725440.49504584866</v>
      </c>
      <c r="I56" s="2" cm="1">
        <v>-34.096657973578147</v>
      </c>
      <c r="J56" s="6"/>
      <c r="K56" s="2" cm="1">
        <v>265192.78595232067</v>
      </c>
      <c r="L56" s="2" cm="1">
        <v>12.464409943237483</v>
      </c>
      <c r="M56" s="82"/>
      <c r="N56" s="2" cm="1">
        <v>329.20389986708324</v>
      </c>
      <c r="O56" s="2" cm="1">
        <v>1.5473016538215981E-2</v>
      </c>
      <c r="P56" s="82"/>
      <c r="Q56" s="2">
        <f t="shared" si="13"/>
        <v>265521.98985218775</v>
      </c>
      <c r="R56" s="2">
        <f t="shared" si="14"/>
        <v>12.479882959775699</v>
      </c>
      <c r="S56" s="21"/>
      <c r="T56" s="2">
        <f t="shared" si="15"/>
        <v>-459918.50519366091</v>
      </c>
      <c r="U56" s="2">
        <f t="shared" si="2"/>
        <v>-21.616775013802449</v>
      </c>
      <c r="W56" s="161"/>
      <c r="X56" s="160"/>
      <c r="Z56" s="8" t="s">
        <v>0</v>
      </c>
      <c r="AA56" s="8">
        <v>0</v>
      </c>
      <c r="AB56" s="8">
        <v>1</v>
      </c>
      <c r="AC56" s="8">
        <v>0</v>
      </c>
      <c r="AD56" s="8">
        <v>0</v>
      </c>
      <c r="AE56" s="8">
        <v>0</v>
      </c>
      <c r="AF56" s="8">
        <v>1</v>
      </c>
      <c r="AG56" s="8" t="s">
        <v>0</v>
      </c>
    </row>
    <row r="57" spans="1:33" ht="12.75" customHeight="1" x14ac:dyDescent="0.2">
      <c r="A57" s="86">
        <v>1896</v>
      </c>
      <c r="B57" s="140">
        <v>109</v>
      </c>
      <c r="C57" s="120"/>
      <c r="D57" s="9">
        <v>4</v>
      </c>
      <c r="E57" s="9" t="s">
        <v>172</v>
      </c>
      <c r="F57" s="2">
        <v>22309</v>
      </c>
      <c r="G57" s="2">
        <v>22503</v>
      </c>
      <c r="H57" s="2" cm="1">
        <v>370985.00688003842</v>
      </c>
      <c r="I57" s="2" cm="1">
        <v>16.486024391416187</v>
      </c>
      <c r="J57" s="6"/>
      <c r="K57" s="2" cm="1">
        <v>53831.809455757844</v>
      </c>
      <c r="L57" s="2" cm="1">
        <v>2.39220590391316</v>
      </c>
      <c r="M57" s="82"/>
      <c r="N57" s="2" cm="1">
        <v>-57771.848011986731</v>
      </c>
      <c r="O57" s="2" cm="1">
        <v>-2.5672953833705163</v>
      </c>
      <c r="P57" s="82"/>
      <c r="Q57" s="2">
        <f t="shared" si="13"/>
        <v>-3940.0385562288866</v>
      </c>
      <c r="R57" s="2">
        <f t="shared" si="14"/>
        <v>-0.17508947945735631</v>
      </c>
      <c r="S57" s="21"/>
      <c r="T57" s="2">
        <f t="shared" si="15"/>
        <v>367044.96832380956</v>
      </c>
      <c r="U57" s="2">
        <f t="shared" si="2"/>
        <v>16.310934911958832</v>
      </c>
      <c r="W57" s="161"/>
      <c r="X57" s="160"/>
      <c r="Z57" s="8" t="s">
        <v>0</v>
      </c>
      <c r="AA57" s="8">
        <v>0</v>
      </c>
      <c r="AB57" s="8">
        <v>1</v>
      </c>
      <c r="AC57" s="8">
        <v>0</v>
      </c>
      <c r="AD57" s="8">
        <v>0</v>
      </c>
      <c r="AE57" s="8">
        <v>0</v>
      </c>
      <c r="AF57" s="8">
        <v>1</v>
      </c>
      <c r="AG57" s="8" t="s">
        <v>0</v>
      </c>
    </row>
    <row r="58" spans="1:33" ht="12.75" customHeight="1" x14ac:dyDescent="0.2">
      <c r="A58" s="86">
        <v>168</v>
      </c>
      <c r="B58" s="140">
        <v>111</v>
      </c>
      <c r="C58" s="120"/>
      <c r="D58" s="9">
        <v>4</v>
      </c>
      <c r="E58" s="9" t="s">
        <v>174</v>
      </c>
      <c r="F58" s="2">
        <v>22482</v>
      </c>
      <c r="G58" s="2">
        <v>22622</v>
      </c>
      <c r="H58" s="2" cm="1">
        <v>-1350019.7146483045</v>
      </c>
      <c r="I58" s="2" cm="1">
        <v>-59.677292664145725</v>
      </c>
      <c r="J58" s="6"/>
      <c r="K58" s="2" cm="1">
        <v>-309779.27373473183</v>
      </c>
      <c r="L58" s="2" cm="1">
        <v>-13.693717343061261</v>
      </c>
      <c r="M58" s="82"/>
      <c r="N58" s="2" cm="1">
        <v>-17879.657097311258</v>
      </c>
      <c r="O58" s="2" cm="1">
        <v>-0.7903658870706064</v>
      </c>
      <c r="P58" s="82"/>
      <c r="Q58" s="2">
        <f t="shared" si="13"/>
        <v>-327658.93083204312</v>
      </c>
      <c r="R58" s="2">
        <f t="shared" si="14"/>
        <v>-14.484083230131867</v>
      </c>
      <c r="S58" s="21"/>
      <c r="T58" s="2">
        <f t="shared" si="15"/>
        <v>-1677678.6454803476</v>
      </c>
      <c r="U58" s="2">
        <f t="shared" si="2"/>
        <v>-74.161375894277583</v>
      </c>
      <c r="W58" s="161"/>
      <c r="X58" s="160"/>
      <c r="Z58" s="8" t="s">
        <v>0</v>
      </c>
      <c r="AA58" s="8">
        <v>0</v>
      </c>
      <c r="AB58" s="8">
        <v>1</v>
      </c>
      <c r="AC58" s="8">
        <v>0</v>
      </c>
      <c r="AD58" s="8">
        <v>0</v>
      </c>
      <c r="AE58" s="8">
        <v>0</v>
      </c>
      <c r="AF58" s="8">
        <v>1</v>
      </c>
      <c r="AG58" s="8" t="s">
        <v>0</v>
      </c>
    </row>
    <row r="59" spans="1:33" ht="12.75" customHeight="1" x14ac:dyDescent="0.2">
      <c r="A59" s="86">
        <v>147</v>
      </c>
      <c r="B59" s="140">
        <v>118</v>
      </c>
      <c r="C59" s="120"/>
      <c r="D59" s="9">
        <v>4</v>
      </c>
      <c r="E59" s="9" t="s">
        <v>181</v>
      </c>
      <c r="F59" s="2">
        <v>22795</v>
      </c>
      <c r="G59" s="2">
        <v>23210</v>
      </c>
      <c r="H59" s="2" cm="1">
        <v>-481695.78151348932</v>
      </c>
      <c r="I59" s="2" cm="1">
        <v>-20.753803598168432</v>
      </c>
      <c r="J59" s="6"/>
      <c r="K59" s="2" cm="1">
        <v>-400861.7670264669</v>
      </c>
      <c r="L59" s="2" cm="1">
        <v>-17.271080009757299</v>
      </c>
      <c r="M59" s="82"/>
      <c r="N59" s="2" cm="1">
        <v>4796.2250346800756</v>
      </c>
      <c r="O59" s="2" cm="1">
        <v>0.20664476668160603</v>
      </c>
      <c r="P59" s="82"/>
      <c r="Q59" s="2">
        <f t="shared" si="13"/>
        <v>-396065.5419917868</v>
      </c>
      <c r="R59" s="2">
        <f t="shared" si="14"/>
        <v>-17.064435243075692</v>
      </c>
      <c r="S59" s="21"/>
      <c r="T59" s="2">
        <f t="shared" si="15"/>
        <v>-877761.32350527612</v>
      </c>
      <c r="U59" s="2">
        <f t="shared" si="2"/>
        <v>-37.818238841244124</v>
      </c>
      <c r="W59" s="161"/>
      <c r="X59" s="160"/>
      <c r="Z59" s="8" t="s">
        <v>0</v>
      </c>
      <c r="AA59" s="8">
        <v>0</v>
      </c>
      <c r="AB59" s="8">
        <v>1</v>
      </c>
      <c r="AC59" s="8">
        <v>0</v>
      </c>
      <c r="AD59" s="8">
        <v>0</v>
      </c>
      <c r="AE59" s="8">
        <v>0</v>
      </c>
      <c r="AF59" s="8">
        <v>1</v>
      </c>
      <c r="AG59" s="8" t="s">
        <v>0</v>
      </c>
    </row>
    <row r="60" spans="1:33" ht="12.75" customHeight="1" x14ac:dyDescent="0.2">
      <c r="A60" s="86">
        <v>158</v>
      </c>
      <c r="B60" s="140">
        <v>131</v>
      </c>
      <c r="C60" s="120"/>
      <c r="D60" s="9">
        <v>4</v>
      </c>
      <c r="E60" s="9" t="s">
        <v>194</v>
      </c>
      <c r="F60" s="2">
        <v>24272</v>
      </c>
      <c r="G60" s="2">
        <v>24277</v>
      </c>
      <c r="H60" s="2" cm="1">
        <v>1687789.0571814785</v>
      </c>
      <c r="I60" s="2" cm="1">
        <v>69.522142652777461</v>
      </c>
      <c r="J60" s="6"/>
      <c r="K60" s="2" cm="1">
        <v>479510.30280665588</v>
      </c>
      <c r="L60" s="2" cm="1">
        <v>19.751629229585859</v>
      </c>
      <c r="M60" s="82"/>
      <c r="N60" s="2" cm="1">
        <v>2551.1931231720955</v>
      </c>
      <c r="O60" s="2" cm="1">
        <v>0.10508683623067494</v>
      </c>
      <c r="P60" s="82"/>
      <c r="Q60" s="2">
        <f t="shared" si="13"/>
        <v>482061.49592982797</v>
      </c>
      <c r="R60" s="2">
        <f t="shared" si="14"/>
        <v>19.856716065816535</v>
      </c>
      <c r="S60" s="21"/>
      <c r="T60" s="2">
        <f t="shared" si="15"/>
        <v>2169850.5531113064</v>
      </c>
      <c r="U60" s="2">
        <f t="shared" si="2"/>
        <v>89.378858718593989</v>
      </c>
      <c r="W60" s="161"/>
      <c r="X60" s="160"/>
      <c r="Z60" s="8" t="s">
        <v>0</v>
      </c>
      <c r="AA60" s="8">
        <v>0</v>
      </c>
      <c r="AB60" s="8">
        <v>1</v>
      </c>
      <c r="AC60" s="8">
        <v>0</v>
      </c>
      <c r="AD60" s="8">
        <v>0</v>
      </c>
      <c r="AE60" s="8">
        <v>0</v>
      </c>
      <c r="AF60" s="8">
        <v>1</v>
      </c>
      <c r="AG60" s="8" t="s">
        <v>0</v>
      </c>
    </row>
    <row r="61" spans="1:33" ht="12.75" customHeight="1" x14ac:dyDescent="0.2">
      <c r="A61" s="86">
        <v>189</v>
      </c>
      <c r="B61" s="140">
        <v>132</v>
      </c>
      <c r="C61" s="120"/>
      <c r="D61" s="9">
        <v>4</v>
      </c>
      <c r="E61" s="9" t="s">
        <v>195</v>
      </c>
      <c r="F61" s="2">
        <v>24225</v>
      </c>
      <c r="G61" s="2">
        <v>24351</v>
      </c>
      <c r="H61" s="2" cm="1">
        <v>684062.67190717347</v>
      </c>
      <c r="I61" s="2" cm="1">
        <v>28.091769204844706</v>
      </c>
      <c r="J61" s="6"/>
      <c r="K61" s="2" cm="1">
        <v>38610.148970599868</v>
      </c>
      <c r="L61" s="2" cm="1">
        <v>1.5855672855570559</v>
      </c>
      <c r="M61" s="82"/>
      <c r="N61" s="2" cm="1">
        <v>-7483.5535178328755</v>
      </c>
      <c r="O61" s="2" cm="1">
        <v>-0.30732017238852105</v>
      </c>
      <c r="P61" s="82"/>
      <c r="Q61" s="2">
        <f t="shared" si="13"/>
        <v>31126.595452766993</v>
      </c>
      <c r="R61" s="2">
        <f t="shared" si="14"/>
        <v>1.2782471131685349</v>
      </c>
      <c r="S61" s="21"/>
      <c r="T61" s="2">
        <f t="shared" si="15"/>
        <v>715189.26735994045</v>
      </c>
      <c r="U61" s="2">
        <f t="shared" si="2"/>
        <v>29.370016318013242</v>
      </c>
      <c r="W61" s="161"/>
      <c r="X61" s="160"/>
      <c r="Z61" s="8" t="s">
        <v>0</v>
      </c>
      <c r="AA61" s="8">
        <v>0</v>
      </c>
      <c r="AB61" s="8">
        <v>1</v>
      </c>
      <c r="AC61" s="8">
        <v>0</v>
      </c>
      <c r="AD61" s="8">
        <v>0</v>
      </c>
      <c r="AE61" s="8">
        <v>0</v>
      </c>
      <c r="AF61" s="8">
        <v>1</v>
      </c>
      <c r="AG61" s="8" t="s">
        <v>0</v>
      </c>
    </row>
    <row r="62" spans="1:33" ht="12.75" customHeight="1" x14ac:dyDescent="0.2">
      <c r="A62" s="86">
        <v>1774</v>
      </c>
      <c r="B62" s="140">
        <v>156</v>
      </c>
      <c r="C62" s="120"/>
      <c r="D62" s="9">
        <v>4</v>
      </c>
      <c r="E62" s="9" t="s">
        <v>219</v>
      </c>
      <c r="F62" s="2">
        <v>26244</v>
      </c>
      <c r="G62" s="2">
        <v>26350</v>
      </c>
      <c r="H62" s="2" cm="1">
        <v>-252749.24194478104</v>
      </c>
      <c r="I62" s="2" cm="1">
        <v>-9.5920015918322967</v>
      </c>
      <c r="J62" s="6"/>
      <c r="K62" s="2" cm="1">
        <v>-7511.2191990265856</v>
      </c>
      <c r="L62" s="2" cm="1">
        <v>-0.28505575707880781</v>
      </c>
      <c r="M62" s="82"/>
      <c r="N62" s="2" cm="1">
        <v>-8422.1180130113971</v>
      </c>
      <c r="O62" s="2" cm="1">
        <v>-0.31962497203079304</v>
      </c>
      <c r="P62" s="82"/>
      <c r="Q62" s="2">
        <f t="shared" si="13"/>
        <v>-15933.337212037983</v>
      </c>
      <c r="R62" s="2">
        <f t="shared" si="14"/>
        <v>-0.6046807291096008</v>
      </c>
      <c r="S62" s="21"/>
      <c r="T62" s="2">
        <f t="shared" si="15"/>
        <v>-268682.57915681903</v>
      </c>
      <c r="U62" s="2">
        <f t="shared" si="2"/>
        <v>-10.196682320941898</v>
      </c>
      <c r="W62" s="161"/>
      <c r="X62" s="160"/>
      <c r="Z62" s="8" t="s">
        <v>0</v>
      </c>
      <c r="AA62" s="8">
        <v>0</v>
      </c>
      <c r="AB62" s="8">
        <v>1</v>
      </c>
      <c r="AC62" s="8">
        <v>0</v>
      </c>
      <c r="AD62" s="8">
        <v>0</v>
      </c>
      <c r="AE62" s="8">
        <v>0</v>
      </c>
      <c r="AF62" s="8">
        <v>1</v>
      </c>
      <c r="AG62" s="8" t="s">
        <v>0</v>
      </c>
    </row>
    <row r="63" spans="1:33" ht="12.75" customHeight="1" x14ac:dyDescent="0.2">
      <c r="A63" s="86">
        <v>148</v>
      </c>
      <c r="B63" s="140">
        <v>174</v>
      </c>
      <c r="C63" s="120"/>
      <c r="D63" s="9">
        <v>4</v>
      </c>
      <c r="E63" s="9" t="s">
        <v>237</v>
      </c>
      <c r="F63" s="2">
        <v>28070</v>
      </c>
      <c r="G63" s="2">
        <v>28499</v>
      </c>
      <c r="H63" s="2" cm="1">
        <v>-227557.24800880114</v>
      </c>
      <c r="I63" s="2" cm="1">
        <v>-7.9847450089056151</v>
      </c>
      <c r="J63" s="6"/>
      <c r="K63" s="2" cm="1">
        <v>121522.10859081859</v>
      </c>
      <c r="L63" s="2" cm="1">
        <v>4.2640832517217655</v>
      </c>
      <c r="M63" s="82"/>
      <c r="N63" s="2" cm="1">
        <v>-18694.745111891578</v>
      </c>
      <c r="O63" s="2" cm="1">
        <v>-0.65597898564481483</v>
      </c>
      <c r="P63" s="82"/>
      <c r="Q63" s="2">
        <f t="shared" si="13"/>
        <v>102827.36347892701</v>
      </c>
      <c r="R63" s="2">
        <f t="shared" si="14"/>
        <v>3.6081042660769507</v>
      </c>
      <c r="S63" s="21"/>
      <c r="T63" s="2">
        <f t="shared" si="15"/>
        <v>-124729.88452987412</v>
      </c>
      <c r="U63" s="2">
        <f t="shared" si="2"/>
        <v>-4.3766407428286653</v>
      </c>
      <c r="W63" s="161"/>
      <c r="X63" s="160"/>
      <c r="Z63" s="8" t="s">
        <v>0</v>
      </c>
      <c r="AA63" s="8">
        <v>0</v>
      </c>
      <c r="AB63" s="8">
        <v>1</v>
      </c>
      <c r="AC63" s="8">
        <v>0</v>
      </c>
      <c r="AD63" s="8">
        <v>0</v>
      </c>
      <c r="AE63" s="8">
        <v>0</v>
      </c>
      <c r="AF63" s="8">
        <v>1</v>
      </c>
      <c r="AG63" s="8" t="s">
        <v>0</v>
      </c>
    </row>
    <row r="64" spans="1:33" ht="12.75" customHeight="1" x14ac:dyDescent="0.2">
      <c r="A64" s="86">
        <v>173</v>
      </c>
      <c r="B64" s="140">
        <v>200</v>
      </c>
      <c r="C64" s="120"/>
      <c r="D64" s="9">
        <v>4</v>
      </c>
      <c r="E64" s="9" t="s">
        <v>263</v>
      </c>
      <c r="F64" s="2">
        <v>32006</v>
      </c>
      <c r="G64" s="2">
        <v>31840</v>
      </c>
      <c r="H64" s="2" cm="1">
        <v>1136974.3981878366</v>
      </c>
      <c r="I64" s="2" cm="1">
        <v>35.708994917959693</v>
      </c>
      <c r="J64" s="6"/>
      <c r="K64" s="2" cm="1">
        <v>51013.828995936317</v>
      </c>
      <c r="L64" s="2" cm="1">
        <v>1.6021931217316683</v>
      </c>
      <c r="M64" s="82"/>
      <c r="N64" s="2" cm="1">
        <v>-43238.913353615055</v>
      </c>
      <c r="O64" s="2" cm="1">
        <v>-1.3580060726637895</v>
      </c>
      <c r="P64" s="82"/>
      <c r="Q64" s="2">
        <f t="shared" si="13"/>
        <v>7774.9156423212626</v>
      </c>
      <c r="R64" s="2">
        <f t="shared" si="14"/>
        <v>0.2441870490678788</v>
      </c>
      <c r="S64" s="21"/>
      <c r="T64" s="2">
        <f t="shared" si="15"/>
        <v>1144749.313830158</v>
      </c>
      <c r="U64" s="2">
        <f t="shared" si="2"/>
        <v>35.953181967027575</v>
      </c>
      <c r="W64" s="161"/>
      <c r="X64" s="160"/>
      <c r="Z64" s="8" t="s">
        <v>0</v>
      </c>
      <c r="AA64" s="8">
        <v>0</v>
      </c>
      <c r="AB64" s="8">
        <v>1</v>
      </c>
      <c r="AC64" s="8">
        <v>0</v>
      </c>
      <c r="AD64" s="8">
        <v>0</v>
      </c>
      <c r="AE64" s="8">
        <v>0</v>
      </c>
      <c r="AF64" s="8">
        <v>1</v>
      </c>
      <c r="AG64" s="8" t="s">
        <v>0</v>
      </c>
    </row>
    <row r="65" spans="1:37" ht="12.75" customHeight="1" x14ac:dyDescent="0.2">
      <c r="A65" s="86">
        <v>1700</v>
      </c>
      <c r="B65" s="140">
        <v>210</v>
      </c>
      <c r="C65" s="120"/>
      <c r="D65" s="9">
        <v>4</v>
      </c>
      <c r="E65" s="9" t="s">
        <v>273</v>
      </c>
      <c r="F65" s="2">
        <v>33845</v>
      </c>
      <c r="G65" s="2">
        <v>33792</v>
      </c>
      <c r="H65" s="2" cm="1">
        <v>-1167172.5781683833</v>
      </c>
      <c r="I65" s="2" cm="1">
        <v>-34.539908208107931</v>
      </c>
      <c r="J65" s="6"/>
      <c r="K65" s="2" cm="1">
        <v>-108648.10831907904</v>
      </c>
      <c r="L65" s="2" cm="1">
        <v>-3.2152020691015339</v>
      </c>
      <c r="M65" s="82"/>
      <c r="N65" s="2" cm="1">
        <v>-36012.304902716372</v>
      </c>
      <c r="O65" s="2" cm="1">
        <v>-1.0657050456533017</v>
      </c>
      <c r="P65" s="82"/>
      <c r="Q65" s="2">
        <f t="shared" si="13"/>
        <v>-144660.4132217954</v>
      </c>
      <c r="R65" s="2">
        <f t="shared" si="14"/>
        <v>-4.2809071147548359</v>
      </c>
      <c r="S65" s="21"/>
      <c r="T65" s="2">
        <f t="shared" si="15"/>
        <v>-1311832.9913901787</v>
      </c>
      <c r="U65" s="2">
        <f t="shared" si="2"/>
        <v>-38.820815322862771</v>
      </c>
      <c r="W65" s="161"/>
      <c r="X65" s="160"/>
      <c r="Z65" s="8" t="s">
        <v>0</v>
      </c>
      <c r="AA65" s="8">
        <v>0</v>
      </c>
      <c r="AB65" s="8">
        <v>1</v>
      </c>
      <c r="AC65" s="8">
        <v>0</v>
      </c>
      <c r="AD65" s="8">
        <v>0</v>
      </c>
      <c r="AE65" s="8">
        <v>0</v>
      </c>
      <c r="AF65" s="8">
        <v>1</v>
      </c>
      <c r="AG65" s="8" t="s">
        <v>0</v>
      </c>
    </row>
    <row r="66" spans="1:37" ht="12.75" customHeight="1" x14ac:dyDescent="0.2">
      <c r="A66" s="86">
        <v>1735</v>
      </c>
      <c r="B66" s="140">
        <v>214</v>
      </c>
      <c r="C66" s="120"/>
      <c r="D66" s="9">
        <v>4</v>
      </c>
      <c r="E66" s="9" t="s">
        <v>277</v>
      </c>
      <c r="F66" s="2">
        <v>35011</v>
      </c>
      <c r="G66" s="2">
        <v>34940</v>
      </c>
      <c r="H66" s="2" cm="1">
        <v>1328711.5834955154</v>
      </c>
      <c r="I66" s="2" cm="1">
        <v>38.028379607770901</v>
      </c>
      <c r="J66" s="6"/>
      <c r="K66" s="2" cm="1">
        <v>-660537.01744569221</v>
      </c>
      <c r="L66" s="2" cm="1">
        <v>-18.904894603482891</v>
      </c>
      <c r="M66" s="82"/>
      <c r="N66" s="2" cm="1">
        <v>-2392.7257979864444</v>
      </c>
      <c r="O66" s="2" cm="1">
        <v>-6.8480990211403678E-2</v>
      </c>
      <c r="P66" s="82"/>
      <c r="Q66" s="2">
        <f t="shared" si="13"/>
        <v>-662929.74324367871</v>
      </c>
      <c r="R66" s="2">
        <f t="shared" si="14"/>
        <v>-18.973375593694296</v>
      </c>
      <c r="S66" s="21"/>
      <c r="T66" s="2">
        <f t="shared" si="15"/>
        <v>665781.84025183669</v>
      </c>
      <c r="U66" s="2">
        <f t="shared" si="2"/>
        <v>19.055004014076609</v>
      </c>
      <c r="W66" s="161"/>
      <c r="X66" s="160"/>
      <c r="Z66" s="8" t="s">
        <v>0</v>
      </c>
      <c r="AA66" s="8">
        <v>0</v>
      </c>
      <c r="AB66" s="8">
        <v>1</v>
      </c>
      <c r="AC66" s="8">
        <v>0</v>
      </c>
      <c r="AD66" s="8">
        <v>0</v>
      </c>
      <c r="AE66" s="8">
        <v>0</v>
      </c>
      <c r="AF66" s="8">
        <v>1</v>
      </c>
      <c r="AG66" s="8" t="s">
        <v>0</v>
      </c>
    </row>
    <row r="67" spans="1:37" ht="12.75" customHeight="1" x14ac:dyDescent="0.2">
      <c r="A67" s="86">
        <v>163</v>
      </c>
      <c r="B67" s="140">
        <v>219</v>
      </c>
      <c r="C67" s="120"/>
      <c r="D67" s="9">
        <v>4</v>
      </c>
      <c r="E67" s="9" t="s">
        <v>282</v>
      </c>
      <c r="F67" s="2">
        <v>35772</v>
      </c>
      <c r="G67" s="2">
        <v>35808</v>
      </c>
      <c r="H67" s="2" cm="1">
        <v>1322037.7072899258</v>
      </c>
      <c r="I67" s="2" cm="1">
        <v>36.920177258990329</v>
      </c>
      <c r="J67" s="6"/>
      <c r="K67" s="2" cm="1">
        <v>270880.91940951254</v>
      </c>
      <c r="L67" s="2" cm="1">
        <v>7.5648156671557345</v>
      </c>
      <c r="M67" s="82"/>
      <c r="N67" s="2" cm="1">
        <v>-6351.5382225305657</v>
      </c>
      <c r="O67" s="2" cm="1">
        <v>-0.17737763132625575</v>
      </c>
      <c r="P67" s="82"/>
      <c r="Q67" s="2">
        <f t="shared" si="13"/>
        <v>264529.38118698198</v>
      </c>
      <c r="R67" s="2">
        <f t="shared" si="14"/>
        <v>7.3874380358294784</v>
      </c>
      <c r="S67" s="21"/>
      <c r="T67" s="2">
        <f t="shared" si="15"/>
        <v>1586567.0884769077</v>
      </c>
      <c r="U67" s="2">
        <f t="shared" si="2"/>
        <v>44.307615294819811</v>
      </c>
      <c r="W67" s="161"/>
      <c r="X67" s="160"/>
      <c r="Z67" s="8" t="s">
        <v>0</v>
      </c>
      <c r="AA67" s="8">
        <v>0</v>
      </c>
      <c r="AB67" s="8">
        <v>1</v>
      </c>
      <c r="AC67" s="8">
        <v>0</v>
      </c>
      <c r="AD67" s="8">
        <v>0</v>
      </c>
      <c r="AE67" s="8">
        <v>0</v>
      </c>
      <c r="AF67" s="8">
        <v>1</v>
      </c>
      <c r="AG67" s="8" t="s">
        <v>0</v>
      </c>
    </row>
    <row r="68" spans="1:37" ht="12.75" customHeight="1" x14ac:dyDescent="0.2">
      <c r="A68" s="86">
        <v>177</v>
      </c>
      <c r="B68" s="140">
        <v>226</v>
      </c>
      <c r="C68" s="120"/>
      <c r="D68" s="9">
        <v>4</v>
      </c>
      <c r="E68" s="9" t="s">
        <v>289</v>
      </c>
      <c r="F68" s="2">
        <v>36907</v>
      </c>
      <c r="G68" s="2">
        <v>37511</v>
      </c>
      <c r="H68" s="2" cm="1">
        <v>90011.711699004285</v>
      </c>
      <c r="I68" s="2" cm="1">
        <v>2.3996084268349094</v>
      </c>
      <c r="J68" s="6"/>
      <c r="K68" s="2" cm="1">
        <v>237060.22819721489</v>
      </c>
      <c r="L68" s="2" cm="1">
        <v>6.3197522912536295</v>
      </c>
      <c r="M68" s="82"/>
      <c r="N68" s="2" cm="1">
        <v>-18151.966163624707</v>
      </c>
      <c r="O68" s="2" cm="1">
        <v>-0.48391048395469882</v>
      </c>
      <c r="P68" s="82"/>
      <c r="Q68" s="2">
        <f t="shared" si="13"/>
        <v>218908.26203359017</v>
      </c>
      <c r="R68" s="2">
        <f t="shared" si="14"/>
        <v>5.8358418072989302</v>
      </c>
      <c r="S68" s="21"/>
      <c r="T68" s="2">
        <f t="shared" si="15"/>
        <v>308919.97373259446</v>
      </c>
      <c r="U68" s="2">
        <f t="shared" si="2"/>
        <v>8.2354502341338396</v>
      </c>
      <c r="W68" s="161"/>
      <c r="X68" s="160"/>
      <c r="Z68" s="8" t="s">
        <v>0</v>
      </c>
      <c r="AA68" s="8">
        <v>0</v>
      </c>
      <c r="AB68" s="8">
        <v>1</v>
      </c>
      <c r="AC68" s="8">
        <v>0</v>
      </c>
      <c r="AD68" s="8">
        <v>0</v>
      </c>
      <c r="AE68" s="8">
        <v>0</v>
      </c>
      <c r="AF68" s="8">
        <v>1</v>
      </c>
      <c r="AG68" s="8" t="s">
        <v>0</v>
      </c>
    </row>
    <row r="69" spans="1:37" ht="12.75" customHeight="1" x14ac:dyDescent="0.2">
      <c r="A69" s="86">
        <v>1742</v>
      </c>
      <c r="B69" s="140">
        <v>230</v>
      </c>
      <c r="C69" s="120"/>
      <c r="D69" s="9">
        <v>4</v>
      </c>
      <c r="E69" s="9" t="s">
        <v>293</v>
      </c>
      <c r="F69" s="2">
        <v>37983</v>
      </c>
      <c r="G69" s="2">
        <v>38300</v>
      </c>
      <c r="H69" s="2" cm="1">
        <v>77588.966036228463</v>
      </c>
      <c r="I69" s="2" cm="1">
        <v>2.0258215675255475</v>
      </c>
      <c r="J69" s="6"/>
      <c r="K69" s="2" cm="1">
        <v>98872.624760045903</v>
      </c>
      <c r="L69" s="2" cm="1">
        <v>2.5815306725860547</v>
      </c>
      <c r="M69" s="82"/>
      <c r="N69" s="2" cm="1">
        <v>-14003.763304964745</v>
      </c>
      <c r="O69" s="2" cm="1">
        <v>-0.36563350665704292</v>
      </c>
      <c r="P69" s="82"/>
      <c r="Q69" s="2">
        <f t="shared" si="13"/>
        <v>84868.861455081162</v>
      </c>
      <c r="R69" s="2">
        <f t="shared" si="14"/>
        <v>2.2158971659290119</v>
      </c>
      <c r="S69" s="21"/>
      <c r="T69" s="2">
        <f t="shared" si="15"/>
        <v>162457.82749130961</v>
      </c>
      <c r="U69" s="2">
        <f t="shared" si="2"/>
        <v>4.241718733454559</v>
      </c>
      <c r="W69" s="161"/>
      <c r="X69" s="160"/>
      <c r="Z69" s="8" t="s">
        <v>0</v>
      </c>
      <c r="AA69" s="8">
        <v>0</v>
      </c>
      <c r="AB69" s="8">
        <v>1</v>
      </c>
      <c r="AC69" s="8">
        <v>0</v>
      </c>
      <c r="AD69" s="8">
        <v>0</v>
      </c>
      <c r="AE69" s="8">
        <v>0</v>
      </c>
      <c r="AF69" s="8">
        <v>1</v>
      </c>
      <c r="AG69" s="8" t="s">
        <v>0</v>
      </c>
    </row>
    <row r="70" spans="1:37" ht="12.75" customHeight="1" x14ac:dyDescent="0.2">
      <c r="A70" s="86">
        <v>1708</v>
      </c>
      <c r="B70" s="140">
        <v>254</v>
      </c>
      <c r="C70" s="120"/>
      <c r="D70" s="9">
        <v>4</v>
      </c>
      <c r="E70" s="9" t="s">
        <v>317</v>
      </c>
      <c r="F70" s="2">
        <v>43448</v>
      </c>
      <c r="G70" s="2">
        <v>43940</v>
      </c>
      <c r="H70" s="2" cm="1">
        <v>3490076.0149100497</v>
      </c>
      <c r="I70" s="2" cm="1">
        <v>79.428220639737134</v>
      </c>
      <c r="J70" s="6"/>
      <c r="K70" s="2" cm="1">
        <v>127937.32624839549</v>
      </c>
      <c r="L70" s="2" cm="1">
        <v>2.9116369196266612</v>
      </c>
      <c r="M70" s="82"/>
      <c r="N70" s="2" cm="1">
        <v>-19908.545561776242</v>
      </c>
      <c r="O70" s="2" cm="1">
        <v>-0.45308478747783892</v>
      </c>
      <c r="P70" s="82"/>
      <c r="Q70" s="2">
        <f t="shared" si="13"/>
        <v>108028.78068661925</v>
      </c>
      <c r="R70" s="2">
        <f t="shared" si="14"/>
        <v>2.4585521321488222</v>
      </c>
      <c r="S70" s="21"/>
      <c r="T70" s="2">
        <f t="shared" si="15"/>
        <v>3598104.795596669</v>
      </c>
      <c r="U70" s="2">
        <f t="shared" si="2"/>
        <v>81.886772771885958</v>
      </c>
      <c r="W70" s="161"/>
      <c r="X70" s="160"/>
      <c r="Z70" s="8" t="s">
        <v>0</v>
      </c>
      <c r="AA70" s="8">
        <v>0</v>
      </c>
      <c r="AB70" s="8">
        <v>1</v>
      </c>
      <c r="AC70" s="8">
        <v>0</v>
      </c>
      <c r="AD70" s="8">
        <v>0</v>
      </c>
      <c r="AE70" s="8">
        <v>0</v>
      </c>
      <c r="AF70" s="8">
        <v>1</v>
      </c>
      <c r="AG70" s="8" t="s">
        <v>0</v>
      </c>
    </row>
    <row r="71" spans="1:37" ht="12.75" customHeight="1" x14ac:dyDescent="0.2">
      <c r="A71" s="86">
        <v>166</v>
      </c>
      <c r="B71" s="140">
        <v>286</v>
      </c>
      <c r="C71" s="120"/>
      <c r="D71" s="9">
        <v>4</v>
      </c>
      <c r="E71" s="9" t="s">
        <v>349</v>
      </c>
      <c r="F71" s="2">
        <v>52511</v>
      </c>
      <c r="G71" s="2">
        <v>53779</v>
      </c>
      <c r="H71" s="2" cm="1">
        <v>3621878.9579406939</v>
      </c>
      <c r="I71" s="2" cm="1">
        <v>67.347458263275513</v>
      </c>
      <c r="J71" s="6"/>
      <c r="K71" s="2" cm="1">
        <v>578982.35317283426</v>
      </c>
      <c r="L71" s="2" cm="1">
        <v>10.765956101318995</v>
      </c>
      <c r="M71" s="82"/>
      <c r="N71" s="2" cm="1">
        <v>-43861.715812048569</v>
      </c>
      <c r="O71" s="2" cm="1">
        <v>-0.81559188181350661</v>
      </c>
      <c r="P71" s="82"/>
      <c r="Q71" s="2">
        <f t="shared" si="13"/>
        <v>535120.63736078574</v>
      </c>
      <c r="R71" s="2">
        <f t="shared" si="14"/>
        <v>9.950364219505488</v>
      </c>
      <c r="S71" s="21"/>
      <c r="T71" s="2">
        <f t="shared" si="15"/>
        <v>4156999.5953014796</v>
      </c>
      <c r="U71" s="2">
        <f t="shared" si="2"/>
        <v>77.297822482781001</v>
      </c>
      <c r="W71" s="161"/>
      <c r="X71" s="160"/>
      <c r="Z71" s="8" t="s">
        <v>0</v>
      </c>
      <c r="AA71" s="8">
        <v>0</v>
      </c>
      <c r="AB71" s="8">
        <v>0</v>
      </c>
      <c r="AC71" s="8">
        <v>1</v>
      </c>
      <c r="AD71" s="8">
        <v>0</v>
      </c>
      <c r="AE71" s="8">
        <v>0</v>
      </c>
      <c r="AF71" s="8">
        <v>1</v>
      </c>
      <c r="AG71" s="8" t="s">
        <v>0</v>
      </c>
    </row>
    <row r="72" spans="1:37" ht="12.75" customHeight="1" x14ac:dyDescent="0.2">
      <c r="A72" s="86">
        <v>160</v>
      </c>
      <c r="B72" s="140">
        <v>301</v>
      </c>
      <c r="C72" s="120"/>
      <c r="D72" s="9">
        <v>4</v>
      </c>
      <c r="E72" s="9" t="s">
        <v>364</v>
      </c>
      <c r="F72" s="2">
        <v>60211</v>
      </c>
      <c r="G72" s="2">
        <v>60574</v>
      </c>
      <c r="H72" s="2" cm="1">
        <v>455225.30524659343</v>
      </c>
      <c r="I72" s="2" cm="1">
        <v>7.5151930737047818</v>
      </c>
      <c r="J72" s="6"/>
      <c r="K72" s="2" cm="1">
        <v>76261.861529047135</v>
      </c>
      <c r="L72" s="2" cm="1">
        <v>1.2589867192037365</v>
      </c>
      <c r="M72" s="82"/>
      <c r="N72" s="2" cm="1">
        <v>-95325.77750364058</v>
      </c>
      <c r="O72" s="2" cm="1">
        <v>-1.5737078202469803</v>
      </c>
      <c r="P72" s="82"/>
      <c r="Q72" s="2">
        <f t="shared" si="13"/>
        <v>-19063.915974593445</v>
      </c>
      <c r="R72" s="2">
        <f t="shared" si="14"/>
        <v>-0.3147211010432438</v>
      </c>
      <c r="S72" s="21"/>
      <c r="T72" s="2">
        <f t="shared" si="15"/>
        <v>436161.389272</v>
      </c>
      <c r="U72" s="2">
        <f t="shared" ref="U72:U135" si="16">T72/$G72</f>
        <v>7.2004719726615383</v>
      </c>
      <c r="W72" s="161"/>
      <c r="X72" s="160"/>
      <c r="Z72" s="8" t="s">
        <v>0</v>
      </c>
      <c r="AA72" s="8">
        <v>0</v>
      </c>
      <c r="AB72" s="8">
        <v>0</v>
      </c>
      <c r="AC72" s="8">
        <v>1</v>
      </c>
      <c r="AD72" s="8">
        <v>0</v>
      </c>
      <c r="AE72" s="8">
        <v>0</v>
      </c>
      <c r="AF72" s="8">
        <v>1</v>
      </c>
      <c r="AG72" s="8" t="s">
        <v>0</v>
      </c>
    </row>
    <row r="73" spans="1:37" ht="12.75" customHeight="1" x14ac:dyDescent="0.2">
      <c r="A73" s="86">
        <v>141</v>
      </c>
      <c r="B73" s="140">
        <v>315</v>
      </c>
      <c r="C73" s="120"/>
      <c r="D73" s="9">
        <v>4</v>
      </c>
      <c r="E73" s="9" t="s">
        <v>378</v>
      </c>
      <c r="F73" s="2">
        <v>72479</v>
      </c>
      <c r="G73" s="2">
        <v>72849</v>
      </c>
      <c r="H73" s="2" cm="1">
        <v>311695.76573743857</v>
      </c>
      <c r="I73" s="2" cm="1">
        <v>4.2786553794484288</v>
      </c>
      <c r="J73" s="6"/>
      <c r="K73" s="2" cm="1">
        <v>-477202.09012750117</v>
      </c>
      <c r="L73" s="2" cm="1">
        <v>-6.5505647315337363</v>
      </c>
      <c r="M73" s="82"/>
      <c r="N73" s="2" cm="1">
        <v>-98608.450428600307</v>
      </c>
      <c r="O73" s="2" cm="1">
        <v>-1.3536006043816704</v>
      </c>
      <c r="P73" s="82"/>
      <c r="Q73" s="2">
        <f t="shared" si="13"/>
        <v>-575810.54055610148</v>
      </c>
      <c r="R73" s="2">
        <f t="shared" si="14"/>
        <v>-7.9041653359154065</v>
      </c>
      <c r="S73" s="21"/>
      <c r="T73" s="2">
        <f t="shared" si="15"/>
        <v>-264114.7748186629</v>
      </c>
      <c r="U73" s="2">
        <f t="shared" si="16"/>
        <v>-3.6255099564669782</v>
      </c>
      <c r="W73" s="161"/>
      <c r="X73" s="160"/>
      <c r="Z73" s="8" t="s">
        <v>0</v>
      </c>
      <c r="AA73" s="8">
        <v>0</v>
      </c>
      <c r="AB73" s="8">
        <v>0</v>
      </c>
      <c r="AC73" s="8">
        <v>1</v>
      </c>
      <c r="AD73" s="8">
        <v>0</v>
      </c>
      <c r="AE73" s="8">
        <v>0</v>
      </c>
      <c r="AF73" s="8">
        <v>1</v>
      </c>
      <c r="AG73" s="8" t="s">
        <v>0</v>
      </c>
    </row>
    <row r="74" spans="1:37" ht="12.75" customHeight="1" x14ac:dyDescent="0.2">
      <c r="A74" s="86">
        <v>164</v>
      </c>
      <c r="B74" s="140">
        <v>323</v>
      </c>
      <c r="C74" s="120"/>
      <c r="D74" s="9">
        <v>4</v>
      </c>
      <c r="E74" s="9" t="s">
        <v>386</v>
      </c>
      <c r="F74" s="2">
        <v>80802</v>
      </c>
      <c r="G74" s="2">
        <v>80683</v>
      </c>
      <c r="H74" s="2" cm="1">
        <v>4885398.0772361849</v>
      </c>
      <c r="I74" s="2" cm="1">
        <v>60.550525850999406</v>
      </c>
      <c r="J74" s="6"/>
      <c r="K74" s="2" cm="1">
        <v>-4413408.947960658</v>
      </c>
      <c r="L74" s="2" cm="1">
        <v>-54.700605430644103</v>
      </c>
      <c r="M74" s="82"/>
      <c r="N74" s="2" cm="1">
        <v>29831.023664363165</v>
      </c>
      <c r="O74" s="2" cm="1">
        <v>0.36973121555176636</v>
      </c>
      <c r="P74" s="82"/>
      <c r="Q74" s="2">
        <f t="shared" si="13"/>
        <v>-4383577.9242962953</v>
      </c>
      <c r="R74" s="2">
        <f t="shared" si="14"/>
        <v>-54.330874215092336</v>
      </c>
      <c r="S74" s="21"/>
      <c r="T74" s="2">
        <f t="shared" si="15"/>
        <v>501820.15293988958</v>
      </c>
      <c r="U74" s="2">
        <f t="shared" si="16"/>
        <v>6.2196516359070628</v>
      </c>
      <c r="W74" s="161"/>
      <c r="X74" s="160"/>
      <c r="Z74" s="8" t="s">
        <v>0</v>
      </c>
      <c r="AA74" s="8">
        <v>0</v>
      </c>
      <c r="AB74" s="8">
        <v>0</v>
      </c>
      <c r="AC74" s="8">
        <v>1</v>
      </c>
      <c r="AD74" s="8">
        <v>0</v>
      </c>
      <c r="AE74" s="8">
        <v>0</v>
      </c>
      <c r="AF74" s="8">
        <v>1</v>
      </c>
      <c r="AG74" s="8" t="s">
        <v>0</v>
      </c>
    </row>
    <row r="75" spans="1:37" ht="12.75" customHeight="1" x14ac:dyDescent="0.2">
      <c r="A75" s="86">
        <v>150</v>
      </c>
      <c r="B75" s="140">
        <v>334</v>
      </c>
      <c r="C75" s="120"/>
      <c r="D75" s="9">
        <v>4</v>
      </c>
      <c r="E75" s="9" t="s">
        <v>397</v>
      </c>
      <c r="F75" s="2">
        <v>99295</v>
      </c>
      <c r="G75" s="2">
        <v>99957</v>
      </c>
      <c r="H75" s="2" cm="1">
        <v>2006093.0804842561</v>
      </c>
      <c r="I75" s="2" cm="1">
        <v>20.06956071595042</v>
      </c>
      <c r="J75" s="6"/>
      <c r="K75" s="2" cm="1">
        <v>1753239.7836828022</v>
      </c>
      <c r="L75" s="2" cm="1">
        <v>17.539940011032765</v>
      </c>
      <c r="M75" s="82"/>
      <c r="N75" s="2" cm="1">
        <v>-242251.04385197372</v>
      </c>
      <c r="O75" s="2" cm="1">
        <v>-2.42355256612317</v>
      </c>
      <c r="P75" s="82"/>
      <c r="Q75" s="2">
        <f t="shared" si="13"/>
        <v>1510988.7398308285</v>
      </c>
      <c r="R75" s="2">
        <f t="shared" si="14"/>
        <v>15.116387444909595</v>
      </c>
      <c r="S75" s="21"/>
      <c r="T75" s="2">
        <f t="shared" si="15"/>
        <v>3517081.8203150844</v>
      </c>
      <c r="U75" s="2">
        <f t="shared" si="16"/>
        <v>35.185948160860015</v>
      </c>
      <c r="W75" s="161"/>
      <c r="X75" s="160"/>
      <c r="Z75" s="8" t="s">
        <v>0</v>
      </c>
      <c r="AA75" s="8">
        <v>0</v>
      </c>
      <c r="AB75" s="8">
        <v>0</v>
      </c>
      <c r="AC75" s="8">
        <v>1</v>
      </c>
      <c r="AD75" s="8">
        <v>0</v>
      </c>
      <c r="AE75" s="8">
        <v>0</v>
      </c>
      <c r="AF75" s="8">
        <v>1</v>
      </c>
      <c r="AG75" s="8" t="s">
        <v>0</v>
      </c>
    </row>
    <row r="76" spans="1:37" ht="12.75" customHeight="1" x14ac:dyDescent="0.2">
      <c r="A76" s="86">
        <v>193</v>
      </c>
      <c r="B76" s="140">
        <v>347</v>
      </c>
      <c r="C76" s="120"/>
      <c r="D76" s="9">
        <v>4</v>
      </c>
      <c r="E76" s="9" t="s">
        <v>410</v>
      </c>
      <c r="F76" s="2">
        <v>125548</v>
      </c>
      <c r="G76" s="2">
        <v>127497</v>
      </c>
      <c r="H76" s="2" cm="1">
        <v>3473008.8089501671</v>
      </c>
      <c r="I76" s="2" cm="1">
        <v>27.239925715508342</v>
      </c>
      <c r="J76" s="6"/>
      <c r="K76" s="2" cm="1">
        <v>1481030.3905467531</v>
      </c>
      <c r="L76" s="2" cm="1">
        <v>11.616197954044042</v>
      </c>
      <c r="M76" s="82"/>
      <c r="N76" s="2" cm="1">
        <v>-206942.39353160278</v>
      </c>
      <c r="O76" s="2" cm="1">
        <v>-1.6231157872859971</v>
      </c>
      <c r="P76" s="82"/>
      <c r="Q76" s="2">
        <f t="shared" si="13"/>
        <v>1274087.9970151503</v>
      </c>
      <c r="R76" s="2">
        <f t="shared" si="14"/>
        <v>9.9930821667580449</v>
      </c>
      <c r="S76" s="21"/>
      <c r="T76" s="2">
        <f t="shared" si="15"/>
        <v>4747096.8059653174</v>
      </c>
      <c r="U76" s="2">
        <f t="shared" si="16"/>
        <v>37.233007882266385</v>
      </c>
      <c r="W76" s="161"/>
      <c r="X76" s="160"/>
      <c r="Z76" s="8" t="s">
        <v>0</v>
      </c>
      <c r="AA76" s="8">
        <v>0</v>
      </c>
      <c r="AB76" s="8">
        <v>0</v>
      </c>
      <c r="AC76" s="8">
        <v>0</v>
      </c>
      <c r="AD76" s="8">
        <v>1</v>
      </c>
      <c r="AE76" s="8">
        <v>0</v>
      </c>
      <c r="AF76" s="8">
        <v>1</v>
      </c>
      <c r="AG76" s="8" t="s">
        <v>0</v>
      </c>
    </row>
    <row r="77" spans="1:37" s="119" customFormat="1" ht="12.75" customHeight="1" x14ac:dyDescent="0.2">
      <c r="A77" s="86">
        <v>153</v>
      </c>
      <c r="B77" s="140">
        <v>352</v>
      </c>
      <c r="C77" s="120"/>
      <c r="D77" s="9">
        <v>4</v>
      </c>
      <c r="E77" s="9" t="s">
        <v>415</v>
      </c>
      <c r="F77" s="2">
        <v>158140</v>
      </c>
      <c r="G77" s="2">
        <v>158986</v>
      </c>
      <c r="H77" s="2" cm="1">
        <v>7337396.7067263611</v>
      </c>
      <c r="I77" s="2" cm="1">
        <v>46.151212727701562</v>
      </c>
      <c r="J77" s="6"/>
      <c r="K77" s="2" cm="1">
        <v>-2664196.9469136642</v>
      </c>
      <c r="L77" s="2" cm="1">
        <v>-16.757431138047778</v>
      </c>
      <c r="M77" s="82"/>
      <c r="N77" s="2" cm="1">
        <v>150746.45111334464</v>
      </c>
      <c r="O77" s="2" cm="1">
        <v>0.94817437455716003</v>
      </c>
      <c r="P77" s="82"/>
      <c r="Q77" s="2">
        <f t="shared" si="13"/>
        <v>-2513450.4958003196</v>
      </c>
      <c r="R77" s="2">
        <f t="shared" si="14"/>
        <v>-15.809256763490618</v>
      </c>
      <c r="S77" s="21"/>
      <c r="T77" s="2">
        <f t="shared" si="15"/>
        <v>4823946.210926041</v>
      </c>
      <c r="U77" s="2">
        <f t="shared" si="16"/>
        <v>30.341955964210943</v>
      </c>
      <c r="V77" s="9"/>
      <c r="W77" s="161"/>
      <c r="X77" s="160"/>
      <c r="Y77" s="9"/>
      <c r="Z77" s="8" t="s">
        <v>0</v>
      </c>
      <c r="AA77" s="8">
        <v>0</v>
      </c>
      <c r="AB77" s="8">
        <v>0</v>
      </c>
      <c r="AC77" s="8">
        <v>0</v>
      </c>
      <c r="AD77" s="8">
        <v>1</v>
      </c>
      <c r="AE77" s="8">
        <v>0</v>
      </c>
      <c r="AF77" s="8">
        <v>1</v>
      </c>
      <c r="AG77" s="8" t="s">
        <v>0</v>
      </c>
      <c r="AH77" s="9"/>
      <c r="AI77" s="9"/>
      <c r="AJ77" s="9"/>
      <c r="AK77" s="9"/>
    </row>
    <row r="78" spans="1:37" s="119" customFormat="1" ht="12.75" customHeight="1" x14ac:dyDescent="0.2">
      <c r="A78" s="158"/>
      <c r="B78" s="141">
        <v>403</v>
      </c>
      <c r="C78" s="118">
        <v>4</v>
      </c>
      <c r="D78" s="126" t="s">
        <v>466</v>
      </c>
      <c r="F78" s="118">
        <f>SUMIF($D53:$D77,$C78,F53:F77)</f>
        <v>1147687</v>
      </c>
      <c r="G78" s="118">
        <f>SUMIF($D53:$D77,$C78,G53:G77)</f>
        <v>1156431</v>
      </c>
      <c r="H78" s="118">
        <f>SUMIF($D53:$D77,$C78,H53:H77)</f>
        <v>29682886.312914021</v>
      </c>
      <c r="I78" s="118">
        <f>H78/$G78</f>
        <v>25.667667429283735</v>
      </c>
      <c r="J78" s="118"/>
      <c r="K78" s="118">
        <f>SUMIF($D53:$D77,$C78,K53:K77)</f>
        <v>-3015036.3296062732</v>
      </c>
      <c r="L78" s="118">
        <f>K78/$G78</f>
        <v>-2.6071908567015871</v>
      </c>
      <c r="M78" s="118"/>
      <c r="N78" s="118">
        <f>SUMIF($D53:$D77,$C78,N53:N77)</f>
        <v>-822867.89829825796</v>
      </c>
      <c r="O78" s="118">
        <f>N78/$G78</f>
        <v>-0.71155814596656264</v>
      </c>
      <c r="P78" s="118"/>
      <c r="Q78" s="118">
        <f>SUMIF($D53:$D77,$C78,Q53:Q77)</f>
        <v>-3837904.2279045316</v>
      </c>
      <c r="R78" s="118">
        <f>Q78/$G78</f>
        <v>-3.3187490026681501</v>
      </c>
      <c r="S78" s="118"/>
      <c r="T78" s="118">
        <f>SUMIF($D53:$D77,$C78,T53:T77)</f>
        <v>25844982.085009493</v>
      </c>
      <c r="U78" s="118">
        <f t="shared" si="16"/>
        <v>22.34891842661559</v>
      </c>
      <c r="W78" s="161"/>
      <c r="X78" s="160"/>
      <c r="Z78" s="85" t="s">
        <v>0</v>
      </c>
      <c r="AA78" s="118">
        <f t="shared" ref="AA78:AF78" si="17">SUMIF($D53:$D77,$C78,AA53:AA77)</f>
        <v>3</v>
      </c>
      <c r="AB78" s="118">
        <f t="shared" si="17"/>
        <v>15</v>
      </c>
      <c r="AC78" s="118">
        <f t="shared" si="17"/>
        <v>5</v>
      </c>
      <c r="AD78" s="118">
        <f t="shared" si="17"/>
        <v>2</v>
      </c>
      <c r="AE78" s="118">
        <f t="shared" si="17"/>
        <v>0</v>
      </c>
      <c r="AF78" s="118">
        <f t="shared" si="17"/>
        <v>25</v>
      </c>
      <c r="AG78" s="85" t="s">
        <v>0</v>
      </c>
    </row>
    <row r="79" spans="1:37" ht="12.75" customHeight="1" x14ac:dyDescent="0.2">
      <c r="A79" s="86">
        <v>277</v>
      </c>
      <c r="B79" s="140">
        <v>13</v>
      </c>
      <c r="C79" s="120"/>
      <c r="D79" s="9">
        <v>5</v>
      </c>
      <c r="E79" s="9" t="s">
        <v>76</v>
      </c>
      <c r="F79" s="2">
        <v>1498</v>
      </c>
      <c r="G79" s="2">
        <v>1654</v>
      </c>
      <c r="H79" s="2" cm="1">
        <v>454742.5771782563</v>
      </c>
      <c r="I79" s="2" cm="1">
        <v>274.93505270753099</v>
      </c>
      <c r="J79" s="6"/>
      <c r="K79" s="2" cm="1">
        <v>-58093.704271531278</v>
      </c>
      <c r="L79" s="2" cm="1">
        <v>-35.123158568035841</v>
      </c>
      <c r="M79" s="82"/>
      <c r="N79" s="2" cm="1">
        <v>-908.51858681018462</v>
      </c>
      <c r="O79" s="2" cm="1">
        <v>-0.54928572358535954</v>
      </c>
      <c r="P79" s="82"/>
      <c r="Q79" s="2">
        <f t="shared" ref="Q79:Q110" si="18">K79+N79</f>
        <v>-59002.222858341462</v>
      </c>
      <c r="R79" s="2">
        <f t="shared" ref="R79:R110" si="19">L79+O79</f>
        <v>-35.672444291621197</v>
      </c>
      <c r="S79" s="21"/>
      <c r="T79" s="2">
        <f t="shared" ref="T79:T110" si="20">H79+Q79</f>
        <v>395740.35431991483</v>
      </c>
      <c r="U79" s="2">
        <f t="shared" si="16"/>
        <v>239.26260841590982</v>
      </c>
      <c r="W79" s="161"/>
      <c r="X79" s="160"/>
      <c r="Z79" s="8" t="s">
        <v>0</v>
      </c>
      <c r="AA79" s="8">
        <v>1</v>
      </c>
      <c r="AB79" s="8">
        <v>0</v>
      </c>
      <c r="AC79" s="8">
        <v>0</v>
      </c>
      <c r="AD79" s="8">
        <v>0</v>
      </c>
      <c r="AE79" s="8">
        <v>0</v>
      </c>
      <c r="AF79" s="8">
        <v>1</v>
      </c>
      <c r="AG79" s="8" t="s">
        <v>0</v>
      </c>
    </row>
    <row r="80" spans="1:37" ht="12.75" customHeight="1" x14ac:dyDescent="0.2">
      <c r="A80" s="86">
        <v>279</v>
      </c>
      <c r="B80" s="140">
        <v>25</v>
      </c>
      <c r="C80" s="120"/>
      <c r="D80" s="9">
        <v>5</v>
      </c>
      <c r="E80" s="9" t="s">
        <v>88</v>
      </c>
      <c r="F80" s="2">
        <v>9704</v>
      </c>
      <c r="G80" s="2">
        <v>9873</v>
      </c>
      <c r="H80" s="2" cm="1">
        <v>-378482.02750953822</v>
      </c>
      <c r="I80" s="2" cm="1">
        <v>-38.335057987393725</v>
      </c>
      <c r="J80" s="6"/>
      <c r="K80" s="2" cm="1">
        <v>323490.85111339216</v>
      </c>
      <c r="L80" s="2" cm="1">
        <v>32.76520319187604</v>
      </c>
      <c r="M80" s="82"/>
      <c r="N80" s="2" cm="1">
        <v>-13330.529271866588</v>
      </c>
      <c r="O80" s="2" cm="1">
        <v>-1.3502004731962511</v>
      </c>
      <c r="P80" s="82"/>
      <c r="Q80" s="2">
        <f t="shared" si="18"/>
        <v>310160.32184152555</v>
      </c>
      <c r="R80" s="2">
        <f t="shared" si="19"/>
        <v>31.415002718679787</v>
      </c>
      <c r="S80" s="21"/>
      <c r="T80" s="2">
        <f t="shared" si="20"/>
        <v>-68321.70566801267</v>
      </c>
      <c r="U80" s="2">
        <f t="shared" si="16"/>
        <v>-6.9200552687139343</v>
      </c>
      <c r="W80" s="161"/>
      <c r="X80" s="160"/>
      <c r="Z80" s="8" t="s">
        <v>0</v>
      </c>
      <c r="AA80" s="8">
        <v>1</v>
      </c>
      <c r="AB80" s="8">
        <v>0</v>
      </c>
      <c r="AC80" s="8">
        <v>0</v>
      </c>
      <c r="AD80" s="8">
        <v>0</v>
      </c>
      <c r="AE80" s="8">
        <v>0</v>
      </c>
      <c r="AF80" s="8">
        <v>1</v>
      </c>
      <c r="AG80" s="8" t="s">
        <v>0</v>
      </c>
    </row>
    <row r="81" spans="1:33" ht="12.75" customHeight="1" x14ac:dyDescent="0.2">
      <c r="A81" s="86">
        <v>221</v>
      </c>
      <c r="B81" s="140">
        <v>32</v>
      </c>
      <c r="C81" s="120"/>
      <c r="D81" s="9">
        <v>5</v>
      </c>
      <c r="E81" s="9" t="s">
        <v>95</v>
      </c>
      <c r="F81" s="2">
        <v>11341</v>
      </c>
      <c r="G81" s="2">
        <v>11148</v>
      </c>
      <c r="H81" s="2" cm="1">
        <v>-101552.89061911311</v>
      </c>
      <c r="I81" s="2" cm="1">
        <v>-9.1095165607385287</v>
      </c>
      <c r="J81" s="6"/>
      <c r="K81" s="2" cm="1">
        <v>-68489.208519664477</v>
      </c>
      <c r="L81" s="2" cm="1">
        <v>-6.1436319088324787</v>
      </c>
      <c r="M81" s="82"/>
      <c r="N81" s="2" cm="1">
        <v>-2459.9692523921076</v>
      </c>
      <c r="O81" s="2" cm="1">
        <v>-0.22066462615645027</v>
      </c>
      <c r="P81" s="82"/>
      <c r="Q81" s="2">
        <f t="shared" si="18"/>
        <v>-70949.177772056588</v>
      </c>
      <c r="R81" s="2">
        <f t="shared" si="19"/>
        <v>-6.3642965349889291</v>
      </c>
      <c r="S81" s="21"/>
      <c r="T81" s="2">
        <f t="shared" si="20"/>
        <v>-172502.06839116971</v>
      </c>
      <c r="U81" s="2">
        <f t="shared" si="16"/>
        <v>-15.47381309572746</v>
      </c>
      <c r="W81" s="161"/>
      <c r="X81" s="160"/>
      <c r="Z81" s="8" t="s">
        <v>0</v>
      </c>
      <c r="AA81" s="8">
        <v>1</v>
      </c>
      <c r="AB81" s="8">
        <v>0</v>
      </c>
      <c r="AC81" s="8">
        <v>0</v>
      </c>
      <c r="AD81" s="8">
        <v>0</v>
      </c>
      <c r="AE81" s="8">
        <v>0</v>
      </c>
      <c r="AF81" s="8">
        <v>1</v>
      </c>
      <c r="AG81" s="8" t="s">
        <v>0</v>
      </c>
    </row>
    <row r="82" spans="1:33" ht="12.75" customHeight="1" x14ac:dyDescent="0.2">
      <c r="A82" s="86">
        <v>244</v>
      </c>
      <c r="B82" s="140">
        <v>39</v>
      </c>
      <c r="C82" s="120"/>
      <c r="D82" s="9">
        <v>5</v>
      </c>
      <c r="E82" s="9" t="s">
        <v>102</v>
      </c>
      <c r="F82" s="2">
        <v>12040</v>
      </c>
      <c r="G82" s="2">
        <v>12173</v>
      </c>
      <c r="H82" s="2" cm="1">
        <v>356393.28880427079</v>
      </c>
      <c r="I82" s="2" cm="1">
        <v>29.277358810833057</v>
      </c>
      <c r="J82" s="6"/>
      <c r="K82" s="2" cm="1">
        <v>182403.0099633864</v>
      </c>
      <c r="L82" s="2" cm="1">
        <v>14.98422820696512</v>
      </c>
      <c r="M82" s="82"/>
      <c r="N82" s="2" cm="1">
        <v>-12686.942122002891</v>
      </c>
      <c r="O82" s="2" cm="1">
        <v>-1.0422198407954399</v>
      </c>
      <c r="P82" s="82"/>
      <c r="Q82" s="2">
        <f t="shared" si="18"/>
        <v>169716.06784138351</v>
      </c>
      <c r="R82" s="2">
        <f t="shared" si="19"/>
        <v>13.942008366169681</v>
      </c>
      <c r="S82" s="21"/>
      <c r="T82" s="2">
        <f t="shared" si="20"/>
        <v>526109.3566456543</v>
      </c>
      <c r="U82" s="2">
        <f t="shared" si="16"/>
        <v>43.219367177002738</v>
      </c>
      <c r="W82" s="161"/>
      <c r="X82" s="160"/>
      <c r="Z82" s="8" t="s">
        <v>0</v>
      </c>
      <c r="AA82" s="8">
        <v>1</v>
      </c>
      <c r="AB82" s="8">
        <v>0</v>
      </c>
      <c r="AC82" s="8">
        <v>0</v>
      </c>
      <c r="AD82" s="8">
        <v>0</v>
      </c>
      <c r="AE82" s="8">
        <v>0</v>
      </c>
      <c r="AF82" s="8">
        <v>1</v>
      </c>
      <c r="AG82" s="8" t="s">
        <v>0</v>
      </c>
    </row>
    <row r="83" spans="1:33" ht="12.75" customHeight="1" x14ac:dyDescent="0.2">
      <c r="A83" s="86">
        <v>293</v>
      </c>
      <c r="B83" s="140">
        <v>56</v>
      </c>
      <c r="C83" s="120"/>
      <c r="D83" s="9">
        <v>5</v>
      </c>
      <c r="E83" s="9" t="s">
        <v>119</v>
      </c>
      <c r="F83" s="2">
        <v>14991</v>
      </c>
      <c r="G83" s="2">
        <v>14944</v>
      </c>
      <c r="H83" s="2" cm="1">
        <v>-1037592.5237864398</v>
      </c>
      <c r="I83" s="2" cm="1">
        <v>-69.43204789791487</v>
      </c>
      <c r="J83" s="6"/>
      <c r="K83" s="2" cm="1">
        <v>57074.319166196045</v>
      </c>
      <c r="L83" s="2" cm="1">
        <v>3.8192130063032685</v>
      </c>
      <c r="M83" s="82"/>
      <c r="N83" s="2" cm="1">
        <v>-69299.301884314686</v>
      </c>
      <c r="O83" s="2" cm="1">
        <v>-4.6372659183829423</v>
      </c>
      <c r="P83" s="82"/>
      <c r="Q83" s="2">
        <f t="shared" si="18"/>
        <v>-12224.982718118641</v>
      </c>
      <c r="R83" s="2">
        <f t="shared" si="19"/>
        <v>-0.81805291207967379</v>
      </c>
      <c r="S83" s="21"/>
      <c r="T83" s="2">
        <f t="shared" si="20"/>
        <v>-1049817.5065045585</v>
      </c>
      <c r="U83" s="2">
        <f t="shared" si="16"/>
        <v>-70.250100809994549</v>
      </c>
      <c r="W83" s="161"/>
      <c r="X83" s="160"/>
      <c r="Z83" s="8" t="s">
        <v>0</v>
      </c>
      <c r="AA83" s="8">
        <v>1</v>
      </c>
      <c r="AB83" s="8">
        <v>0</v>
      </c>
      <c r="AC83" s="8">
        <v>0</v>
      </c>
      <c r="AD83" s="8">
        <v>0</v>
      </c>
      <c r="AE83" s="8">
        <v>0</v>
      </c>
      <c r="AF83" s="8">
        <v>1</v>
      </c>
      <c r="AG83" s="8" t="s">
        <v>0</v>
      </c>
    </row>
    <row r="84" spans="1:33" ht="12.75" customHeight="1" x14ac:dyDescent="0.2">
      <c r="A84" s="86">
        <v>252</v>
      </c>
      <c r="B84" s="140">
        <v>65</v>
      </c>
      <c r="C84" s="120"/>
      <c r="D84" s="9">
        <v>5</v>
      </c>
      <c r="E84" s="9" t="s">
        <v>128</v>
      </c>
      <c r="F84" s="2">
        <v>16475</v>
      </c>
      <c r="G84" s="2">
        <v>16486</v>
      </c>
      <c r="H84" s="2" cm="1">
        <v>-947726.89882192668</v>
      </c>
      <c r="I84" s="2" cm="1">
        <v>-57.486770521771604</v>
      </c>
      <c r="J84" s="6"/>
      <c r="K84" s="2" cm="1">
        <v>192259.89680636977</v>
      </c>
      <c r="L84" s="2" cm="1">
        <v>11.662009996746923</v>
      </c>
      <c r="M84" s="82"/>
      <c r="N84" s="2" cm="1">
        <v>-12065.155275078019</v>
      </c>
      <c r="O84" s="2" cm="1">
        <v>-0.7318424890863775</v>
      </c>
      <c r="P84" s="82"/>
      <c r="Q84" s="2">
        <f t="shared" si="18"/>
        <v>180194.74153129174</v>
      </c>
      <c r="R84" s="2">
        <f t="shared" si="19"/>
        <v>10.930167507660546</v>
      </c>
      <c r="S84" s="21"/>
      <c r="T84" s="2">
        <f t="shared" si="20"/>
        <v>-767532.15729063493</v>
      </c>
      <c r="U84" s="2">
        <f t="shared" si="16"/>
        <v>-46.556603014111062</v>
      </c>
      <c r="W84" s="161"/>
      <c r="X84" s="160"/>
      <c r="Z84" s="8" t="s">
        <v>0</v>
      </c>
      <c r="AA84" s="8">
        <v>1</v>
      </c>
      <c r="AB84" s="8">
        <v>0</v>
      </c>
      <c r="AC84" s="8">
        <v>0</v>
      </c>
      <c r="AD84" s="8">
        <v>0</v>
      </c>
      <c r="AE84" s="8">
        <v>0</v>
      </c>
      <c r="AF84" s="8">
        <v>1</v>
      </c>
      <c r="AG84" s="8" t="s">
        <v>0</v>
      </c>
    </row>
    <row r="85" spans="1:33" s="105" customFormat="1" ht="12.75" customHeight="1" x14ac:dyDescent="0.2">
      <c r="A85" s="159">
        <v>246</v>
      </c>
      <c r="B85" s="140">
        <v>80</v>
      </c>
      <c r="C85" s="120"/>
      <c r="D85" s="105">
        <v>5</v>
      </c>
      <c r="E85" s="105" t="s">
        <v>143</v>
      </c>
      <c r="F85" s="107">
        <v>18561</v>
      </c>
      <c r="G85" s="107">
        <v>18546</v>
      </c>
      <c r="H85" s="107" cm="1">
        <v>232811.83797205333</v>
      </c>
      <c r="I85" s="107" cm="1">
        <v>12.553210286425823</v>
      </c>
      <c r="J85" s="111"/>
      <c r="K85" s="107" cm="1">
        <v>-2675810.1603070642</v>
      </c>
      <c r="L85" s="107" cm="1">
        <v>-144.27963767427283</v>
      </c>
      <c r="M85" s="112"/>
      <c r="N85" s="107" cm="1">
        <v>-47319.766151558688</v>
      </c>
      <c r="O85" s="107" cm="1">
        <v>-2.5514809744181326</v>
      </c>
      <c r="P85" s="112"/>
      <c r="Q85" s="107">
        <f t="shared" si="18"/>
        <v>-2723129.9264586228</v>
      </c>
      <c r="R85" s="107">
        <f t="shared" si="19"/>
        <v>-146.83111864869096</v>
      </c>
      <c r="S85" s="109"/>
      <c r="T85" s="107">
        <f t="shared" si="20"/>
        <v>-2490318.0884865695</v>
      </c>
      <c r="U85" s="107">
        <f t="shared" si="16"/>
        <v>-134.27790836226515</v>
      </c>
      <c r="W85" s="161"/>
      <c r="X85" s="160"/>
      <c r="Z85" s="116" t="s">
        <v>0</v>
      </c>
      <c r="AA85" s="116">
        <v>1</v>
      </c>
      <c r="AB85" s="116">
        <v>0</v>
      </c>
      <c r="AC85" s="116">
        <v>0</v>
      </c>
      <c r="AD85" s="116">
        <v>0</v>
      </c>
      <c r="AE85" s="116">
        <v>0</v>
      </c>
      <c r="AF85" s="116">
        <v>1</v>
      </c>
      <c r="AG85" s="116" t="s">
        <v>0</v>
      </c>
    </row>
    <row r="86" spans="1:33" ht="12.75" customHeight="1" x14ac:dyDescent="0.2">
      <c r="A86" s="86">
        <v>225</v>
      </c>
      <c r="B86" s="140">
        <v>82</v>
      </c>
      <c r="C86" s="120"/>
      <c r="D86" s="9">
        <v>5</v>
      </c>
      <c r="E86" s="9" t="s">
        <v>145</v>
      </c>
      <c r="F86" s="2">
        <v>18563</v>
      </c>
      <c r="G86" s="2">
        <v>18797</v>
      </c>
      <c r="H86" s="2" cm="1">
        <v>-2204415.272456672</v>
      </c>
      <c r="I86" s="2" cm="1">
        <v>-117.27484558475672</v>
      </c>
      <c r="J86" s="6"/>
      <c r="K86" s="2" cm="1">
        <v>71410.101993177901</v>
      </c>
      <c r="L86" s="2" cm="1">
        <v>3.7990159064307019</v>
      </c>
      <c r="M86" s="82"/>
      <c r="N86" s="2" cm="1">
        <v>-3035.0182430115019</v>
      </c>
      <c r="O86" s="2" cm="1">
        <v>-0.16146290594304952</v>
      </c>
      <c r="P86" s="82"/>
      <c r="Q86" s="2">
        <f t="shared" si="18"/>
        <v>68375.083750166406</v>
      </c>
      <c r="R86" s="2">
        <f t="shared" si="19"/>
        <v>3.6375530004876522</v>
      </c>
      <c r="S86" s="21"/>
      <c r="T86" s="2">
        <f t="shared" si="20"/>
        <v>-2136040.1887065056</v>
      </c>
      <c r="U86" s="2">
        <f t="shared" si="16"/>
        <v>-113.63729258426906</v>
      </c>
      <c r="W86" s="161"/>
      <c r="X86" s="160"/>
      <c r="Z86" s="8" t="s">
        <v>0</v>
      </c>
      <c r="AA86" s="8">
        <v>1</v>
      </c>
      <c r="AB86" s="8">
        <v>0</v>
      </c>
      <c r="AC86" s="8">
        <v>0</v>
      </c>
      <c r="AD86" s="8">
        <v>0</v>
      </c>
      <c r="AE86" s="8">
        <v>0</v>
      </c>
      <c r="AF86" s="8">
        <v>1</v>
      </c>
      <c r="AG86" s="8" t="s">
        <v>0</v>
      </c>
    </row>
    <row r="87" spans="1:33" ht="12.75" customHeight="1" x14ac:dyDescent="0.2">
      <c r="A87" s="86">
        <v>668</v>
      </c>
      <c r="B87" s="140">
        <v>85</v>
      </c>
      <c r="C87" s="120"/>
      <c r="D87" s="9">
        <v>5</v>
      </c>
      <c r="E87" s="9" t="s">
        <v>148</v>
      </c>
      <c r="F87" s="2">
        <v>18820</v>
      </c>
      <c r="G87" s="2">
        <v>19076</v>
      </c>
      <c r="H87" s="2" cm="1">
        <v>1113363.4825152308</v>
      </c>
      <c r="I87" s="2" cm="1">
        <v>58.364619548921723</v>
      </c>
      <c r="J87" s="6"/>
      <c r="K87" s="2" cm="1">
        <v>-207412.72278971464</v>
      </c>
      <c r="L87" s="2" cm="1">
        <v>-10.87296722529433</v>
      </c>
      <c r="M87" s="82"/>
      <c r="N87" s="2" cm="1">
        <v>10114.887359083414</v>
      </c>
      <c r="O87" s="2" cm="1">
        <v>0.53024152647742784</v>
      </c>
      <c r="P87" s="82"/>
      <c r="Q87" s="2">
        <f t="shared" si="18"/>
        <v>-197297.83543063121</v>
      </c>
      <c r="R87" s="2">
        <f t="shared" si="19"/>
        <v>-10.342725698816903</v>
      </c>
      <c r="S87" s="21"/>
      <c r="T87" s="2">
        <f t="shared" si="20"/>
        <v>916065.64708459959</v>
      </c>
      <c r="U87" s="2">
        <f t="shared" si="16"/>
        <v>48.021893850104824</v>
      </c>
      <c r="W87" s="161"/>
      <c r="X87" s="160"/>
      <c r="Z87" s="8" t="s">
        <v>0</v>
      </c>
      <c r="AA87" s="8">
        <v>1</v>
      </c>
      <c r="AB87" s="8">
        <v>0</v>
      </c>
      <c r="AC87" s="8">
        <v>0</v>
      </c>
      <c r="AD87" s="8">
        <v>0</v>
      </c>
      <c r="AE87" s="8">
        <v>0</v>
      </c>
      <c r="AF87" s="8">
        <v>1</v>
      </c>
      <c r="AG87" s="8" t="s">
        <v>0</v>
      </c>
    </row>
    <row r="88" spans="1:33" ht="12.75" customHeight="1" x14ac:dyDescent="0.2">
      <c r="A88" s="86">
        <v>213</v>
      </c>
      <c r="B88" s="140">
        <v>97</v>
      </c>
      <c r="C88" s="120"/>
      <c r="D88" s="9">
        <v>5</v>
      </c>
      <c r="E88" s="9" t="s">
        <v>160</v>
      </c>
      <c r="F88" s="2">
        <v>20843</v>
      </c>
      <c r="G88" s="2">
        <v>20698</v>
      </c>
      <c r="H88" s="2" cm="1">
        <v>-731456.72782567795</v>
      </c>
      <c r="I88" s="2" cm="1">
        <v>-35.339488251313071</v>
      </c>
      <c r="J88" s="6"/>
      <c r="K88" s="2" cm="1">
        <v>209292.15998490335</v>
      </c>
      <c r="L88" s="2" cm="1">
        <v>10.111709343168584</v>
      </c>
      <c r="M88" s="82"/>
      <c r="N88" s="2" cm="1">
        <v>-17260.792185054521</v>
      </c>
      <c r="O88" s="2" cm="1">
        <v>-0.83393526838605281</v>
      </c>
      <c r="P88" s="82"/>
      <c r="Q88" s="2">
        <f t="shared" si="18"/>
        <v>192031.36779984884</v>
      </c>
      <c r="R88" s="2">
        <f t="shared" si="19"/>
        <v>9.2777740747825312</v>
      </c>
      <c r="S88" s="21"/>
      <c r="T88" s="2">
        <f t="shared" si="20"/>
        <v>-539425.36002582917</v>
      </c>
      <c r="U88" s="2">
        <f t="shared" si="16"/>
        <v>-26.061714176530543</v>
      </c>
      <c r="W88" s="161"/>
      <c r="X88" s="160"/>
      <c r="Z88" s="8" t="s">
        <v>0</v>
      </c>
      <c r="AA88" s="8">
        <v>0</v>
      </c>
      <c r="AB88" s="8">
        <v>1</v>
      </c>
      <c r="AC88" s="8">
        <v>0</v>
      </c>
      <c r="AD88" s="8">
        <v>0</v>
      </c>
      <c r="AE88" s="8">
        <v>0</v>
      </c>
      <c r="AF88" s="8">
        <v>1</v>
      </c>
      <c r="AG88" s="8" t="s">
        <v>0</v>
      </c>
    </row>
    <row r="89" spans="1:33" ht="12.75" customHeight="1" x14ac:dyDescent="0.2">
      <c r="A89" s="86">
        <v>230</v>
      </c>
      <c r="B89" s="140">
        <v>116</v>
      </c>
      <c r="C89" s="120"/>
      <c r="D89" s="9">
        <v>5</v>
      </c>
      <c r="E89" s="9" t="s">
        <v>179</v>
      </c>
      <c r="F89" s="2">
        <v>23026</v>
      </c>
      <c r="G89" s="2">
        <v>23086</v>
      </c>
      <c r="H89" s="2" cm="1">
        <v>-1276140.2899235971</v>
      </c>
      <c r="I89" s="2" cm="1">
        <v>-55.277670013150704</v>
      </c>
      <c r="J89" s="6"/>
      <c r="K89" s="2" cm="1">
        <v>518343.18472082727</v>
      </c>
      <c r="L89" s="2" cm="1">
        <v>22.452706606637239</v>
      </c>
      <c r="M89" s="82"/>
      <c r="N89" s="2" cm="1">
        <v>-60260.713271940433</v>
      </c>
      <c r="O89" s="2" cm="1">
        <v>-2.6102708685757787</v>
      </c>
      <c r="P89" s="82"/>
      <c r="Q89" s="2">
        <f t="shared" si="18"/>
        <v>458082.47144888685</v>
      </c>
      <c r="R89" s="2">
        <f t="shared" si="19"/>
        <v>19.842435738061461</v>
      </c>
      <c r="S89" s="21"/>
      <c r="T89" s="2">
        <f t="shared" si="20"/>
        <v>-818057.81847471022</v>
      </c>
      <c r="U89" s="2">
        <f t="shared" si="16"/>
        <v>-35.435234275089243</v>
      </c>
      <c r="W89" s="161"/>
      <c r="X89" s="160"/>
      <c r="Z89" s="8" t="s">
        <v>0</v>
      </c>
      <c r="AA89" s="8">
        <v>0</v>
      </c>
      <c r="AB89" s="8">
        <v>1</v>
      </c>
      <c r="AC89" s="8">
        <v>0</v>
      </c>
      <c r="AD89" s="8">
        <v>0</v>
      </c>
      <c r="AE89" s="8">
        <v>0</v>
      </c>
      <c r="AF89" s="8">
        <v>1</v>
      </c>
      <c r="AG89" s="8" t="s">
        <v>0</v>
      </c>
    </row>
    <row r="90" spans="1:33" ht="12.75" customHeight="1" x14ac:dyDescent="0.2">
      <c r="A90" s="86">
        <v>269</v>
      </c>
      <c r="B90" s="140">
        <v>123</v>
      </c>
      <c r="C90" s="120"/>
      <c r="D90" s="9">
        <v>5</v>
      </c>
      <c r="E90" s="9" t="s">
        <v>186</v>
      </c>
      <c r="F90" s="2">
        <v>23256</v>
      </c>
      <c r="G90" s="2">
        <v>23598</v>
      </c>
      <c r="H90" s="2" cm="1">
        <v>971514.39392447751</v>
      </c>
      <c r="I90" s="2" cm="1">
        <v>41.169353077569177</v>
      </c>
      <c r="J90" s="6"/>
      <c r="K90" s="2" cm="1">
        <v>-158223.1480660059</v>
      </c>
      <c r="L90" s="2" cm="1">
        <v>-6.7049388959236333</v>
      </c>
      <c r="M90" s="82"/>
      <c r="N90" s="2" cm="1">
        <v>-30095.262916845753</v>
      </c>
      <c r="O90" s="2" cm="1">
        <v>-1.2753310838565028</v>
      </c>
      <c r="P90" s="82"/>
      <c r="Q90" s="2">
        <f t="shared" si="18"/>
        <v>-188318.41098285167</v>
      </c>
      <c r="R90" s="2">
        <f t="shared" si="19"/>
        <v>-7.980269979780136</v>
      </c>
      <c r="S90" s="21"/>
      <c r="T90" s="2">
        <f t="shared" si="20"/>
        <v>783195.98294162587</v>
      </c>
      <c r="U90" s="2">
        <f t="shared" si="16"/>
        <v>33.189083097789045</v>
      </c>
      <c r="W90" s="161"/>
      <c r="X90" s="160"/>
      <c r="Z90" s="8" t="s">
        <v>0</v>
      </c>
      <c r="AA90" s="8">
        <v>0</v>
      </c>
      <c r="AB90" s="8">
        <v>1</v>
      </c>
      <c r="AC90" s="8">
        <v>0</v>
      </c>
      <c r="AD90" s="8">
        <v>0</v>
      </c>
      <c r="AE90" s="8">
        <v>0</v>
      </c>
      <c r="AF90" s="8">
        <v>1</v>
      </c>
      <c r="AG90" s="8" t="s">
        <v>0</v>
      </c>
    </row>
    <row r="91" spans="1:33" ht="12.75" customHeight="1" x14ac:dyDescent="0.2">
      <c r="A91" s="86">
        <v>1740</v>
      </c>
      <c r="B91" s="140">
        <v>128</v>
      </c>
      <c r="C91" s="120"/>
      <c r="D91" s="9">
        <v>5</v>
      </c>
      <c r="E91" s="9" t="s">
        <v>191</v>
      </c>
      <c r="F91" s="2">
        <v>23303</v>
      </c>
      <c r="G91" s="2">
        <v>24034</v>
      </c>
      <c r="H91" s="2" cm="1">
        <v>-534221.7742998735</v>
      </c>
      <c r="I91" s="2" cm="1">
        <v>-22.227751281512585</v>
      </c>
      <c r="J91" s="6"/>
      <c r="K91" s="2" cm="1">
        <v>-12074.703844929812</v>
      </c>
      <c r="L91" s="2" cm="1">
        <v>-0.50240092556086424</v>
      </c>
      <c r="M91" s="82"/>
      <c r="N91" s="2" cm="1">
        <v>-11401.915748215342</v>
      </c>
      <c r="O91" s="2" cm="1">
        <v>-0.47440774520326795</v>
      </c>
      <c r="P91" s="82"/>
      <c r="Q91" s="2">
        <f t="shared" si="18"/>
        <v>-23476.619593145155</v>
      </c>
      <c r="R91" s="2">
        <f t="shared" si="19"/>
        <v>-0.97680867076413214</v>
      </c>
      <c r="S91" s="21"/>
      <c r="T91" s="2">
        <f t="shared" si="20"/>
        <v>-557698.39389301871</v>
      </c>
      <c r="U91" s="2">
        <f t="shared" si="16"/>
        <v>-23.204559952276721</v>
      </c>
      <c r="W91" s="161"/>
      <c r="X91" s="160"/>
      <c r="Z91" s="8" t="s">
        <v>0</v>
      </c>
      <c r="AA91" s="8">
        <v>0</v>
      </c>
      <c r="AB91" s="8">
        <v>1</v>
      </c>
      <c r="AC91" s="8">
        <v>0</v>
      </c>
      <c r="AD91" s="8">
        <v>0</v>
      </c>
      <c r="AE91" s="8">
        <v>0</v>
      </c>
      <c r="AF91" s="8">
        <v>1</v>
      </c>
      <c r="AG91" s="8" t="s">
        <v>0</v>
      </c>
    </row>
    <row r="92" spans="1:33" ht="12.75" customHeight="1" x14ac:dyDescent="0.2">
      <c r="A92" s="86">
        <v>273</v>
      </c>
      <c r="B92" s="140">
        <v>130</v>
      </c>
      <c r="C92" s="120"/>
      <c r="D92" s="9">
        <v>5</v>
      </c>
      <c r="E92" s="9" t="s">
        <v>193</v>
      </c>
      <c r="F92" s="2">
        <v>24428</v>
      </c>
      <c r="G92" s="2">
        <v>24198</v>
      </c>
      <c r="H92" s="2" cm="1">
        <v>129405.15490509709</v>
      </c>
      <c r="I92" s="2" cm="1">
        <v>5.3477624144597522</v>
      </c>
      <c r="J92" s="6"/>
      <c r="K92" s="2" cm="1">
        <v>66451.18820351304</v>
      </c>
      <c r="L92" s="2" cm="1">
        <v>2.7461438219486336</v>
      </c>
      <c r="M92" s="82"/>
      <c r="N92" s="2" cm="1">
        <v>-10134.879171221233</v>
      </c>
      <c r="O92" s="2" cm="1">
        <v>-0.41883127412270571</v>
      </c>
      <c r="P92" s="82"/>
      <c r="Q92" s="2">
        <f t="shared" si="18"/>
        <v>56316.309032291807</v>
      </c>
      <c r="R92" s="2">
        <f t="shared" si="19"/>
        <v>2.3273125478259278</v>
      </c>
      <c r="S92" s="21"/>
      <c r="T92" s="2">
        <f t="shared" si="20"/>
        <v>185721.46393738891</v>
      </c>
      <c r="U92" s="2">
        <f t="shared" si="16"/>
        <v>7.6750749622856809</v>
      </c>
      <c r="W92" s="161"/>
      <c r="X92" s="160"/>
      <c r="Z92" s="8" t="s">
        <v>0</v>
      </c>
      <c r="AA92" s="8">
        <v>0</v>
      </c>
      <c r="AB92" s="8">
        <v>1</v>
      </c>
      <c r="AC92" s="8">
        <v>0</v>
      </c>
      <c r="AD92" s="8">
        <v>0</v>
      </c>
      <c r="AE92" s="8">
        <v>0</v>
      </c>
      <c r="AF92" s="8">
        <v>1</v>
      </c>
      <c r="AG92" s="8" t="s">
        <v>0</v>
      </c>
    </row>
    <row r="93" spans="1:33" ht="12.75" customHeight="1" x14ac:dyDescent="0.2">
      <c r="A93" s="86">
        <v>285</v>
      </c>
      <c r="B93" s="140">
        <v>133</v>
      </c>
      <c r="C93" s="120"/>
      <c r="D93" s="9">
        <v>5</v>
      </c>
      <c r="E93" s="9" t="s">
        <v>196</v>
      </c>
      <c r="F93" s="2">
        <v>24199</v>
      </c>
      <c r="G93" s="2">
        <v>24417</v>
      </c>
      <c r="H93" s="2" cm="1">
        <v>-1072378.603738341</v>
      </c>
      <c r="I93" s="2" cm="1">
        <v>-43.919343233744563</v>
      </c>
      <c r="J93" s="6"/>
      <c r="K93" s="2" cm="1">
        <v>-2341603.7943082722</v>
      </c>
      <c r="L93" s="2" cm="1">
        <v>-95.900552660370735</v>
      </c>
      <c r="M93" s="82"/>
      <c r="N93" s="2" cm="1">
        <v>-29566.72744009224</v>
      </c>
      <c r="O93" s="2" cm="1">
        <v>-1.2109074595606437</v>
      </c>
      <c r="P93" s="82"/>
      <c r="Q93" s="2">
        <f t="shared" si="18"/>
        <v>-2371170.5217483644</v>
      </c>
      <c r="R93" s="2">
        <f t="shared" si="19"/>
        <v>-97.11146011993138</v>
      </c>
      <c r="S93" s="21"/>
      <c r="T93" s="2">
        <f t="shared" si="20"/>
        <v>-3443549.1254867055</v>
      </c>
      <c r="U93" s="2">
        <f t="shared" si="16"/>
        <v>-141.03080335367594</v>
      </c>
      <c r="W93" s="161"/>
      <c r="X93" s="160"/>
      <c r="Z93" s="8" t="s">
        <v>0</v>
      </c>
      <c r="AA93" s="8">
        <v>0</v>
      </c>
      <c r="AB93" s="8">
        <v>1</v>
      </c>
      <c r="AC93" s="8">
        <v>0</v>
      </c>
      <c r="AD93" s="8">
        <v>0</v>
      </c>
      <c r="AE93" s="8">
        <v>0</v>
      </c>
      <c r="AF93" s="8">
        <v>1</v>
      </c>
      <c r="AG93" s="8" t="s">
        <v>0</v>
      </c>
    </row>
    <row r="94" spans="1:33" ht="12.75" customHeight="1" x14ac:dyDescent="0.2">
      <c r="A94" s="86">
        <v>263</v>
      </c>
      <c r="B94" s="140">
        <v>135</v>
      </c>
      <c r="C94" s="120"/>
      <c r="D94" s="9">
        <v>5</v>
      </c>
      <c r="E94" s="9" t="s">
        <v>198</v>
      </c>
      <c r="F94" s="2">
        <v>24250</v>
      </c>
      <c r="G94" s="2">
        <v>24693</v>
      </c>
      <c r="H94" s="2" cm="1">
        <v>718050.90212270711</v>
      </c>
      <c r="I94" s="2" cm="1">
        <v>29.079127773972669</v>
      </c>
      <c r="J94" s="6"/>
      <c r="K94" s="2" cm="1">
        <v>313427.31917448255</v>
      </c>
      <c r="L94" s="2" cm="1">
        <v>12.692962344570629</v>
      </c>
      <c r="M94" s="82"/>
      <c r="N94" s="2" cm="1">
        <v>-35636.214066233231</v>
      </c>
      <c r="O94" s="2" cm="1">
        <v>-1.4431706988309736</v>
      </c>
      <c r="P94" s="82"/>
      <c r="Q94" s="2">
        <f t="shared" si="18"/>
        <v>277791.10510824929</v>
      </c>
      <c r="R94" s="2">
        <f t="shared" si="19"/>
        <v>11.249791645739656</v>
      </c>
      <c r="S94" s="21"/>
      <c r="T94" s="2">
        <f t="shared" si="20"/>
        <v>995842.00723095634</v>
      </c>
      <c r="U94" s="2">
        <f t="shared" si="16"/>
        <v>40.328919419712321</v>
      </c>
      <c r="W94" s="161"/>
      <c r="X94" s="160"/>
      <c r="Z94" s="8" t="s">
        <v>0</v>
      </c>
      <c r="AA94" s="8">
        <v>0</v>
      </c>
      <c r="AB94" s="8">
        <v>1</v>
      </c>
      <c r="AC94" s="8">
        <v>0</v>
      </c>
      <c r="AD94" s="8">
        <v>0</v>
      </c>
      <c r="AE94" s="8">
        <v>0</v>
      </c>
      <c r="AF94" s="8">
        <v>1</v>
      </c>
      <c r="AG94" s="8" t="s">
        <v>0</v>
      </c>
    </row>
    <row r="95" spans="1:33" ht="12.75" customHeight="1" x14ac:dyDescent="0.2">
      <c r="A95" s="86">
        <v>226</v>
      </c>
      <c r="B95" s="140">
        <v>144</v>
      </c>
      <c r="C95" s="120"/>
      <c r="D95" s="9">
        <v>5</v>
      </c>
      <c r="E95" s="9" t="s">
        <v>207</v>
      </c>
      <c r="F95" s="2">
        <v>25398</v>
      </c>
      <c r="G95" s="2">
        <v>25332</v>
      </c>
      <c r="H95" s="2" cm="1">
        <v>-373137.90377946431</v>
      </c>
      <c r="I95" s="2" cm="1">
        <v>-14.729903038823004</v>
      </c>
      <c r="J95" s="6"/>
      <c r="K95" s="2" cm="1">
        <v>157443.4136062843</v>
      </c>
      <c r="L95" s="2" cm="1">
        <v>6.2151987054430879</v>
      </c>
      <c r="M95" s="82"/>
      <c r="N95" s="2" cm="1">
        <v>-29253.657100714245</v>
      </c>
      <c r="O95" s="2" cm="1">
        <v>-1.1548104018914513</v>
      </c>
      <c r="P95" s="82"/>
      <c r="Q95" s="2">
        <f t="shared" si="18"/>
        <v>128189.75650557005</v>
      </c>
      <c r="R95" s="2">
        <f t="shared" si="19"/>
        <v>5.0603883035516368</v>
      </c>
      <c r="S95" s="21"/>
      <c r="T95" s="2">
        <f t="shared" si="20"/>
        <v>-244948.14727389425</v>
      </c>
      <c r="U95" s="2">
        <f t="shared" si="16"/>
        <v>-9.6695147352713668</v>
      </c>
      <c r="W95" s="161"/>
      <c r="X95" s="160"/>
      <c r="Z95" s="8" t="s">
        <v>0</v>
      </c>
      <c r="AA95" s="8">
        <v>0</v>
      </c>
      <c r="AB95" s="8">
        <v>1</v>
      </c>
      <c r="AC95" s="8">
        <v>0</v>
      </c>
      <c r="AD95" s="8">
        <v>0</v>
      </c>
      <c r="AE95" s="8">
        <v>0</v>
      </c>
      <c r="AF95" s="8">
        <v>1</v>
      </c>
      <c r="AG95" s="8" t="s">
        <v>0</v>
      </c>
    </row>
    <row r="96" spans="1:33" ht="12.75" customHeight="1" x14ac:dyDescent="0.2">
      <c r="A96" s="86">
        <v>209</v>
      </c>
      <c r="B96" s="140">
        <v>152</v>
      </c>
      <c r="C96" s="120"/>
      <c r="D96" s="9">
        <v>5</v>
      </c>
      <c r="E96" s="9" t="s">
        <v>215</v>
      </c>
      <c r="F96" s="2">
        <v>25424</v>
      </c>
      <c r="G96" s="2">
        <v>25882</v>
      </c>
      <c r="H96" s="2" cm="1">
        <v>-614433.50344964582</v>
      </c>
      <c r="I96" s="2" cm="1">
        <v>-23.739799994190783</v>
      </c>
      <c r="J96" s="6"/>
      <c r="K96" s="2" cm="1">
        <v>729880.15894802834</v>
      </c>
      <c r="L96" s="2" cm="1">
        <v>28.20029978162539</v>
      </c>
      <c r="M96" s="82"/>
      <c r="N96" s="2" cm="1">
        <v>-14782.752772913584</v>
      </c>
      <c r="O96" s="2" cm="1">
        <v>-0.57115960022075507</v>
      </c>
      <c r="P96" s="82"/>
      <c r="Q96" s="2">
        <f t="shared" si="18"/>
        <v>715097.4061751148</v>
      </c>
      <c r="R96" s="2">
        <f t="shared" si="19"/>
        <v>27.629140181404633</v>
      </c>
      <c r="S96" s="21"/>
      <c r="T96" s="2">
        <f t="shared" si="20"/>
        <v>100663.90272546897</v>
      </c>
      <c r="U96" s="2">
        <f t="shared" si="16"/>
        <v>3.889340187213854</v>
      </c>
      <c r="W96" s="161"/>
      <c r="X96" s="160"/>
      <c r="Z96" s="8" t="s">
        <v>0</v>
      </c>
      <c r="AA96" s="8">
        <v>0</v>
      </c>
      <c r="AB96" s="8">
        <v>1</v>
      </c>
      <c r="AC96" s="8">
        <v>0</v>
      </c>
      <c r="AD96" s="8">
        <v>0</v>
      </c>
      <c r="AE96" s="8">
        <v>0</v>
      </c>
      <c r="AF96" s="8">
        <v>1</v>
      </c>
      <c r="AG96" s="8" t="s">
        <v>0</v>
      </c>
    </row>
    <row r="97" spans="1:33" ht="12.75" customHeight="1" x14ac:dyDescent="0.2">
      <c r="A97" s="86">
        <v>214</v>
      </c>
      <c r="B97" s="140">
        <v>159</v>
      </c>
      <c r="C97" s="120"/>
      <c r="D97" s="9">
        <v>5</v>
      </c>
      <c r="E97" s="9" t="s">
        <v>222</v>
      </c>
      <c r="F97" s="2">
        <v>26348</v>
      </c>
      <c r="G97" s="2">
        <v>26568</v>
      </c>
      <c r="H97" s="2" cm="1">
        <v>751123.4324374795</v>
      </c>
      <c r="I97" s="2" cm="1">
        <v>28.271734132696459</v>
      </c>
      <c r="J97" s="6"/>
      <c r="K97" s="2" cm="1">
        <v>-74334.403517986764</v>
      </c>
      <c r="L97" s="2" cm="1">
        <v>-2.797892333558671</v>
      </c>
      <c r="M97" s="82"/>
      <c r="N97" s="2" cm="1">
        <v>-39137.149007675485</v>
      </c>
      <c r="O97" s="2" cm="1">
        <v>-1.4730935338631244</v>
      </c>
      <c r="P97" s="82"/>
      <c r="Q97" s="2">
        <f t="shared" si="18"/>
        <v>-113471.55252566225</v>
      </c>
      <c r="R97" s="2">
        <f t="shared" si="19"/>
        <v>-4.2709858674217953</v>
      </c>
      <c r="S97" s="21"/>
      <c r="T97" s="2">
        <f t="shared" si="20"/>
        <v>637651.87991181726</v>
      </c>
      <c r="U97" s="2">
        <f t="shared" si="16"/>
        <v>24.000748265274662</v>
      </c>
      <c r="W97" s="161"/>
      <c r="X97" s="160"/>
      <c r="Z97" s="8" t="s">
        <v>0</v>
      </c>
      <c r="AA97" s="8">
        <v>0</v>
      </c>
      <c r="AB97" s="8">
        <v>1</v>
      </c>
      <c r="AC97" s="8">
        <v>0</v>
      </c>
      <c r="AD97" s="8">
        <v>0</v>
      </c>
      <c r="AE97" s="8">
        <v>0</v>
      </c>
      <c r="AF97" s="8">
        <v>1</v>
      </c>
      <c r="AG97" s="8" t="s">
        <v>0</v>
      </c>
    </row>
    <row r="98" spans="1:33" ht="12.75" customHeight="1" x14ac:dyDescent="0.2">
      <c r="A98" s="86">
        <v>233</v>
      </c>
      <c r="B98" s="140">
        <v>160</v>
      </c>
      <c r="C98" s="120"/>
      <c r="D98" s="9">
        <v>5</v>
      </c>
      <c r="E98" s="9" t="s">
        <v>223</v>
      </c>
      <c r="F98" s="2">
        <v>26590</v>
      </c>
      <c r="G98" s="2">
        <v>26858</v>
      </c>
      <c r="H98" s="2" cm="1">
        <v>-3172741.6874029739</v>
      </c>
      <c r="I98" s="2" cm="1">
        <v>-118.13022888535907</v>
      </c>
      <c r="J98" s="6"/>
      <c r="K98" s="2" cm="1">
        <v>-2092691.3329423433</v>
      </c>
      <c r="L98" s="2" cm="1">
        <v>-77.916871432807483</v>
      </c>
      <c r="M98" s="82"/>
      <c r="N98" s="2" cm="1">
        <v>-62923.962322674372</v>
      </c>
      <c r="O98" s="2" cm="1">
        <v>-2.3428387192893876</v>
      </c>
      <c r="P98" s="82"/>
      <c r="Q98" s="2">
        <f t="shared" si="18"/>
        <v>-2155615.2952650175</v>
      </c>
      <c r="R98" s="2">
        <f t="shared" si="19"/>
        <v>-80.259710152096872</v>
      </c>
      <c r="S98" s="21"/>
      <c r="T98" s="2">
        <f t="shared" si="20"/>
        <v>-5328356.9826679919</v>
      </c>
      <c r="U98" s="2">
        <f t="shared" si="16"/>
        <v>-198.38993903745595</v>
      </c>
      <c r="W98" s="161"/>
      <c r="X98" s="160"/>
      <c r="Z98" s="8" t="s">
        <v>0</v>
      </c>
      <c r="AA98" s="8">
        <v>0</v>
      </c>
      <c r="AB98" s="8">
        <v>1</v>
      </c>
      <c r="AC98" s="8">
        <v>0</v>
      </c>
      <c r="AD98" s="8">
        <v>0</v>
      </c>
      <c r="AE98" s="8">
        <v>0</v>
      </c>
      <c r="AF98" s="8">
        <v>1</v>
      </c>
      <c r="AG98" s="8" t="s">
        <v>0</v>
      </c>
    </row>
    <row r="99" spans="1:33" ht="12.75" customHeight="1" x14ac:dyDescent="0.2">
      <c r="A99" s="86">
        <v>197</v>
      </c>
      <c r="B99" s="140">
        <v>162</v>
      </c>
      <c r="C99" s="120"/>
      <c r="D99" s="9">
        <v>5</v>
      </c>
      <c r="E99" s="9" t="s">
        <v>225</v>
      </c>
      <c r="F99" s="2">
        <v>27047</v>
      </c>
      <c r="G99" s="2">
        <v>27011</v>
      </c>
      <c r="H99" s="2" cm="1">
        <v>1438609.225623779</v>
      </c>
      <c r="I99" s="2" cm="1">
        <v>53.260124601968791</v>
      </c>
      <c r="J99" s="6"/>
      <c r="K99" s="2" cm="1">
        <v>413748.14292531944</v>
      </c>
      <c r="L99" s="2" cm="1">
        <v>15.31776472271739</v>
      </c>
      <c r="M99" s="82"/>
      <c r="N99" s="2" cm="1">
        <v>7208.5262459793194</v>
      </c>
      <c r="O99" s="2" cm="1">
        <v>0.26687372722147717</v>
      </c>
      <c r="P99" s="82"/>
      <c r="Q99" s="2">
        <f t="shared" si="18"/>
        <v>420956.66917129874</v>
      </c>
      <c r="R99" s="2">
        <f t="shared" si="19"/>
        <v>15.584638449938868</v>
      </c>
      <c r="S99" s="21"/>
      <c r="T99" s="2">
        <f t="shared" si="20"/>
        <v>1859565.8947950779</v>
      </c>
      <c r="U99" s="2">
        <f t="shared" si="16"/>
        <v>68.844763051907663</v>
      </c>
      <c r="W99" s="161"/>
      <c r="X99" s="160"/>
      <c r="Z99" s="8" t="s">
        <v>0</v>
      </c>
      <c r="AA99" s="8">
        <v>0</v>
      </c>
      <c r="AB99" s="8">
        <v>1</v>
      </c>
      <c r="AC99" s="8">
        <v>0</v>
      </c>
      <c r="AD99" s="8">
        <v>0</v>
      </c>
      <c r="AE99" s="8">
        <v>0</v>
      </c>
      <c r="AF99" s="8">
        <v>1</v>
      </c>
      <c r="AG99" s="8" t="s">
        <v>0</v>
      </c>
    </row>
    <row r="100" spans="1:33" ht="12.75" customHeight="1" x14ac:dyDescent="0.2">
      <c r="A100" s="86">
        <v>302</v>
      </c>
      <c r="B100" s="140">
        <v>166</v>
      </c>
      <c r="C100" s="120"/>
      <c r="D100" s="9">
        <v>5</v>
      </c>
      <c r="E100" s="9" t="s">
        <v>229</v>
      </c>
      <c r="F100" s="2">
        <v>26892</v>
      </c>
      <c r="G100" s="2">
        <v>27481</v>
      </c>
      <c r="H100" s="2" cm="1">
        <v>172342.69318489078</v>
      </c>
      <c r="I100" s="2" cm="1">
        <v>6.2713399506892316</v>
      </c>
      <c r="J100" s="6"/>
      <c r="K100" s="2" cm="1">
        <v>91201.11526117113</v>
      </c>
      <c r="L100" s="2" cm="1">
        <v>3.3186971093181152</v>
      </c>
      <c r="M100" s="82"/>
      <c r="N100" s="2" cm="1">
        <v>-44632.283297451155</v>
      </c>
      <c r="O100" s="2" cm="1">
        <v>-1.6241142351970872</v>
      </c>
      <c r="P100" s="82"/>
      <c r="Q100" s="2">
        <f t="shared" si="18"/>
        <v>46568.831963719975</v>
      </c>
      <c r="R100" s="2">
        <f t="shared" si="19"/>
        <v>1.694582874121028</v>
      </c>
      <c r="S100" s="21"/>
      <c r="T100" s="2">
        <f t="shared" si="20"/>
        <v>218911.52514861076</v>
      </c>
      <c r="U100" s="2">
        <f t="shared" si="16"/>
        <v>7.96592282481026</v>
      </c>
      <c r="W100" s="161"/>
      <c r="X100" s="160"/>
      <c r="Z100" s="8" t="s">
        <v>0</v>
      </c>
      <c r="AA100" s="8">
        <v>0</v>
      </c>
      <c r="AB100" s="8">
        <v>1</v>
      </c>
      <c r="AC100" s="8">
        <v>0</v>
      </c>
      <c r="AD100" s="8">
        <v>0</v>
      </c>
      <c r="AE100" s="8">
        <v>0</v>
      </c>
      <c r="AF100" s="8">
        <v>1</v>
      </c>
      <c r="AG100" s="8" t="s">
        <v>0</v>
      </c>
    </row>
    <row r="101" spans="1:33" ht="12.75" customHeight="1" x14ac:dyDescent="0.2">
      <c r="A101" s="86">
        <v>297</v>
      </c>
      <c r="B101" s="140">
        <v>173</v>
      </c>
      <c r="C101" s="120"/>
      <c r="D101" s="9">
        <v>5</v>
      </c>
      <c r="E101" s="9" t="s">
        <v>236</v>
      </c>
      <c r="F101" s="2">
        <v>27728</v>
      </c>
      <c r="G101" s="2">
        <v>28451</v>
      </c>
      <c r="H101" s="2" cm="1">
        <v>-982771.22436468722</v>
      </c>
      <c r="I101" s="2" cm="1">
        <v>-34.542589869062148</v>
      </c>
      <c r="J101" s="6"/>
      <c r="K101" s="2" cm="1">
        <v>-55533.468797264155</v>
      </c>
      <c r="L101" s="2" cm="1">
        <v>-1.951898660759346</v>
      </c>
      <c r="M101" s="82"/>
      <c r="N101" s="2" cm="1">
        <v>-23751.337395476188</v>
      </c>
      <c r="O101" s="2" cm="1">
        <v>-0.83481555641194294</v>
      </c>
      <c r="P101" s="82"/>
      <c r="Q101" s="2">
        <f t="shared" si="18"/>
        <v>-79284.806192740347</v>
      </c>
      <c r="R101" s="2">
        <f t="shared" si="19"/>
        <v>-2.7867142171712889</v>
      </c>
      <c r="S101" s="21"/>
      <c r="T101" s="2">
        <f t="shared" si="20"/>
        <v>-1062056.0305574276</v>
      </c>
      <c r="U101" s="2">
        <f t="shared" si="16"/>
        <v>-37.329304086233435</v>
      </c>
      <c r="W101" s="161"/>
      <c r="X101" s="160"/>
      <c r="Z101" s="8" t="s">
        <v>0</v>
      </c>
      <c r="AA101" s="8">
        <v>0</v>
      </c>
      <c r="AB101" s="8">
        <v>1</v>
      </c>
      <c r="AC101" s="8">
        <v>0</v>
      </c>
      <c r="AD101" s="8">
        <v>0</v>
      </c>
      <c r="AE101" s="8">
        <v>0</v>
      </c>
      <c r="AF101" s="8">
        <v>1</v>
      </c>
      <c r="AG101" s="8" t="s">
        <v>0</v>
      </c>
    </row>
    <row r="102" spans="1:33" ht="12.75" customHeight="1" x14ac:dyDescent="0.2">
      <c r="A102" s="86">
        <v>216</v>
      </c>
      <c r="B102" s="140">
        <v>175</v>
      </c>
      <c r="C102" s="120"/>
      <c r="D102" s="9">
        <v>5</v>
      </c>
      <c r="E102" s="9" t="s">
        <v>238</v>
      </c>
      <c r="F102" s="2">
        <v>27864</v>
      </c>
      <c r="G102" s="2">
        <v>28555</v>
      </c>
      <c r="H102" s="2" cm="1">
        <v>-1102398.9568275851</v>
      </c>
      <c r="I102" s="2" cm="1">
        <v>-38.606162032133959</v>
      </c>
      <c r="J102" s="6"/>
      <c r="K102" s="2" cm="1">
        <v>553922.11251178698</v>
      </c>
      <c r="L102" s="2" cm="1">
        <v>19.398428034032111</v>
      </c>
      <c r="M102" s="82"/>
      <c r="N102" s="2" cm="1">
        <v>-23584.802860317192</v>
      </c>
      <c r="O102" s="2" cm="1">
        <v>-0.82594301734607567</v>
      </c>
      <c r="P102" s="82"/>
      <c r="Q102" s="2">
        <f t="shared" si="18"/>
        <v>530337.30965146981</v>
      </c>
      <c r="R102" s="2">
        <f t="shared" si="19"/>
        <v>18.572485016686034</v>
      </c>
      <c r="S102" s="21"/>
      <c r="T102" s="2">
        <f t="shared" si="20"/>
        <v>-572061.64717611531</v>
      </c>
      <c r="U102" s="2">
        <f t="shared" si="16"/>
        <v>-20.033677015447918</v>
      </c>
      <c r="W102" s="161"/>
      <c r="X102" s="160"/>
      <c r="Z102" s="8" t="s">
        <v>0</v>
      </c>
      <c r="AA102" s="8">
        <v>0</v>
      </c>
      <c r="AB102" s="8">
        <v>1</v>
      </c>
      <c r="AC102" s="8">
        <v>0</v>
      </c>
      <c r="AD102" s="8">
        <v>0</v>
      </c>
      <c r="AE102" s="8">
        <v>0</v>
      </c>
      <c r="AF102" s="8">
        <v>1</v>
      </c>
      <c r="AG102" s="8" t="s">
        <v>0</v>
      </c>
    </row>
    <row r="103" spans="1:33" ht="12.75" customHeight="1" x14ac:dyDescent="0.2">
      <c r="A103" s="86">
        <v>294</v>
      </c>
      <c r="B103" s="140">
        <v>177</v>
      </c>
      <c r="C103" s="120"/>
      <c r="D103" s="9">
        <v>5</v>
      </c>
      <c r="E103" s="9" t="s">
        <v>240</v>
      </c>
      <c r="F103" s="2">
        <v>28912</v>
      </c>
      <c r="G103" s="2">
        <v>28903</v>
      </c>
      <c r="H103" s="2" cm="1">
        <v>1630277.296055892</v>
      </c>
      <c r="I103" s="2" cm="1">
        <v>56.405123899107082</v>
      </c>
      <c r="J103" s="6"/>
      <c r="K103" s="2" cm="1">
        <v>543740.30187692016</v>
      </c>
      <c r="L103" s="2" cm="1">
        <v>18.812590453479576</v>
      </c>
      <c r="M103" s="82"/>
      <c r="N103" s="2" cm="1">
        <v>14097.732005189857</v>
      </c>
      <c r="O103" s="2" cm="1">
        <v>0.48776016348440843</v>
      </c>
      <c r="P103" s="82"/>
      <c r="Q103" s="2">
        <f t="shared" si="18"/>
        <v>557838.03388211003</v>
      </c>
      <c r="R103" s="2">
        <f t="shared" si="19"/>
        <v>19.300350616963986</v>
      </c>
      <c r="S103" s="21"/>
      <c r="T103" s="2">
        <f t="shared" si="20"/>
        <v>2188115.3299380019</v>
      </c>
      <c r="U103" s="2">
        <f t="shared" si="16"/>
        <v>75.705474516071064</v>
      </c>
      <c r="W103" s="161"/>
      <c r="X103" s="160"/>
      <c r="Z103" s="8" t="s">
        <v>0</v>
      </c>
      <c r="AA103" s="8">
        <v>0</v>
      </c>
      <c r="AB103" s="8">
        <v>1</v>
      </c>
      <c r="AC103" s="8">
        <v>0</v>
      </c>
      <c r="AD103" s="8">
        <v>0</v>
      </c>
      <c r="AE103" s="8">
        <v>0</v>
      </c>
      <c r="AF103" s="8">
        <v>1</v>
      </c>
      <c r="AG103" s="8" t="s">
        <v>0</v>
      </c>
    </row>
    <row r="104" spans="1:33" ht="12.75" customHeight="1" x14ac:dyDescent="0.2">
      <c r="A104" s="86">
        <v>1586</v>
      </c>
      <c r="B104" s="140">
        <v>183</v>
      </c>
      <c r="C104" s="120"/>
      <c r="D104" s="9">
        <v>5</v>
      </c>
      <c r="E104" s="9" t="s">
        <v>246</v>
      </c>
      <c r="F104" s="2">
        <v>29634</v>
      </c>
      <c r="G104" s="2">
        <v>29704</v>
      </c>
      <c r="H104" s="2" cm="1">
        <v>-103046.25558102457</v>
      </c>
      <c r="I104" s="2" cm="1">
        <v>-3.4691036756337383</v>
      </c>
      <c r="J104" s="6"/>
      <c r="K104" s="2" cm="1">
        <v>-2352642.9074145854</v>
      </c>
      <c r="L104" s="2" cm="1">
        <v>-79.202898849130932</v>
      </c>
      <c r="M104" s="82"/>
      <c r="N104" s="2" cm="1">
        <v>-15479.127816111628</v>
      </c>
      <c r="O104" s="2" cm="1">
        <v>-0.52111257123995514</v>
      </c>
      <c r="P104" s="82"/>
      <c r="Q104" s="2">
        <f t="shared" si="18"/>
        <v>-2368122.0352306971</v>
      </c>
      <c r="R104" s="2">
        <f t="shared" si="19"/>
        <v>-79.724011420370886</v>
      </c>
      <c r="S104" s="21"/>
      <c r="T104" s="2">
        <f t="shared" si="20"/>
        <v>-2471168.2908117217</v>
      </c>
      <c r="U104" s="2">
        <f t="shared" si="16"/>
        <v>-83.193115096004632</v>
      </c>
      <c r="W104" s="161"/>
      <c r="X104" s="160"/>
      <c r="Z104" s="8" t="s">
        <v>0</v>
      </c>
      <c r="AA104" s="8">
        <v>0</v>
      </c>
      <c r="AB104" s="8">
        <v>1</v>
      </c>
      <c r="AC104" s="8">
        <v>0</v>
      </c>
      <c r="AD104" s="8">
        <v>0</v>
      </c>
      <c r="AE104" s="8">
        <v>0</v>
      </c>
      <c r="AF104" s="8">
        <v>1</v>
      </c>
      <c r="AG104" s="8" t="s">
        <v>0</v>
      </c>
    </row>
    <row r="105" spans="1:33" ht="12.75" customHeight="1" x14ac:dyDescent="0.2">
      <c r="A105" s="86">
        <v>274</v>
      </c>
      <c r="B105" s="140">
        <v>195</v>
      </c>
      <c r="C105" s="120"/>
      <c r="D105" s="9">
        <v>5</v>
      </c>
      <c r="E105" s="9" t="s">
        <v>258</v>
      </c>
      <c r="F105" s="2">
        <v>31391</v>
      </c>
      <c r="G105" s="2">
        <v>31302</v>
      </c>
      <c r="H105" s="2" cm="1">
        <v>-956919.2631709706</v>
      </c>
      <c r="I105" s="2" cm="1">
        <v>-30.570547031211124</v>
      </c>
      <c r="J105" s="6"/>
      <c r="K105" s="2" cm="1">
        <v>-1426651.2599591594</v>
      </c>
      <c r="L105" s="2" cm="1">
        <v>-45.577000190376317</v>
      </c>
      <c r="M105" s="82"/>
      <c r="N105" s="2" cm="1">
        <v>-98561.850443978474</v>
      </c>
      <c r="O105" s="2" cm="1">
        <v>-3.1487397113276621</v>
      </c>
      <c r="P105" s="82"/>
      <c r="Q105" s="2">
        <f t="shared" si="18"/>
        <v>-1525213.110403138</v>
      </c>
      <c r="R105" s="2">
        <f t="shared" si="19"/>
        <v>-48.725739901703982</v>
      </c>
      <c r="S105" s="21"/>
      <c r="T105" s="2">
        <f t="shared" si="20"/>
        <v>-2482132.3735741088</v>
      </c>
      <c r="U105" s="2">
        <f t="shared" si="16"/>
        <v>-79.296286932915109</v>
      </c>
      <c r="W105" s="161"/>
      <c r="X105" s="160"/>
      <c r="Z105" s="8" t="s">
        <v>0</v>
      </c>
      <c r="AA105" s="8">
        <v>0</v>
      </c>
      <c r="AB105" s="8">
        <v>1</v>
      </c>
      <c r="AC105" s="8">
        <v>0</v>
      </c>
      <c r="AD105" s="8">
        <v>0</v>
      </c>
      <c r="AE105" s="8">
        <v>0</v>
      </c>
      <c r="AF105" s="8">
        <v>1</v>
      </c>
      <c r="AG105" s="8" t="s">
        <v>0</v>
      </c>
    </row>
    <row r="106" spans="1:33" ht="12.75" customHeight="1" x14ac:dyDescent="0.2">
      <c r="A106" s="86">
        <v>232</v>
      </c>
      <c r="B106" s="140">
        <v>204</v>
      </c>
      <c r="C106" s="120"/>
      <c r="D106" s="9">
        <v>5</v>
      </c>
      <c r="E106" s="9" t="s">
        <v>267</v>
      </c>
      <c r="F106" s="2">
        <v>32537</v>
      </c>
      <c r="G106" s="2">
        <v>33145</v>
      </c>
      <c r="H106" s="2" cm="1">
        <v>-165201.84146476351</v>
      </c>
      <c r="I106" s="2" cm="1">
        <v>-4.9842160647085079</v>
      </c>
      <c r="J106" s="6"/>
      <c r="K106" s="2" cm="1">
        <v>-91822.718390187481</v>
      </c>
      <c r="L106" s="2" cm="1">
        <v>-2.7703339384579118</v>
      </c>
      <c r="M106" s="82"/>
      <c r="N106" s="2" cm="1">
        <v>-46828.12434139636</v>
      </c>
      <c r="O106" s="2" cm="1">
        <v>-1.4128261982620716</v>
      </c>
      <c r="P106" s="82"/>
      <c r="Q106" s="2">
        <f t="shared" si="18"/>
        <v>-138650.84273158383</v>
      </c>
      <c r="R106" s="2">
        <f t="shared" si="19"/>
        <v>-4.1831601367199838</v>
      </c>
      <c r="S106" s="21"/>
      <c r="T106" s="2">
        <f t="shared" si="20"/>
        <v>-303852.68419634737</v>
      </c>
      <c r="U106" s="2">
        <f t="shared" si="16"/>
        <v>-9.1673762014284925</v>
      </c>
      <c r="W106" s="161"/>
      <c r="X106" s="160"/>
      <c r="Z106" s="8" t="s">
        <v>0</v>
      </c>
      <c r="AA106" s="8">
        <v>0</v>
      </c>
      <c r="AB106" s="8">
        <v>1</v>
      </c>
      <c r="AC106" s="8">
        <v>0</v>
      </c>
      <c r="AD106" s="8">
        <v>0</v>
      </c>
      <c r="AE106" s="8">
        <v>0</v>
      </c>
      <c r="AF106" s="8">
        <v>1</v>
      </c>
      <c r="AG106" s="8" t="s">
        <v>0</v>
      </c>
    </row>
    <row r="107" spans="1:33" ht="12.75" customHeight="1" x14ac:dyDescent="0.2">
      <c r="A107" s="86">
        <v>262</v>
      </c>
      <c r="B107" s="140">
        <v>207</v>
      </c>
      <c r="C107" s="120"/>
      <c r="D107" s="9">
        <v>5</v>
      </c>
      <c r="E107" s="9" t="s">
        <v>270</v>
      </c>
      <c r="F107" s="2">
        <v>33545</v>
      </c>
      <c r="G107" s="2">
        <v>33590</v>
      </c>
      <c r="H107" s="2" cm="1">
        <v>493922.43356747553</v>
      </c>
      <c r="I107" s="2" cm="1">
        <v>14.704448751636663</v>
      </c>
      <c r="J107" s="6"/>
      <c r="K107" s="2" cm="1">
        <v>-1351165.9891817118</v>
      </c>
      <c r="L107" s="2" cm="1">
        <v>-40.22524528674343</v>
      </c>
      <c r="M107" s="82"/>
      <c r="N107" s="2" cm="1">
        <v>-10099.945214029322</v>
      </c>
      <c r="O107" s="2" cm="1">
        <v>-0.30068309657723491</v>
      </c>
      <c r="P107" s="82"/>
      <c r="Q107" s="2">
        <f t="shared" si="18"/>
        <v>-1361265.9343957412</v>
      </c>
      <c r="R107" s="2">
        <f t="shared" si="19"/>
        <v>-40.525928383320668</v>
      </c>
      <c r="S107" s="21"/>
      <c r="T107" s="2">
        <f t="shared" si="20"/>
        <v>-867343.50082826568</v>
      </c>
      <c r="U107" s="2">
        <f t="shared" si="16"/>
        <v>-25.821479631684003</v>
      </c>
      <c r="W107" s="161"/>
      <c r="X107" s="160"/>
      <c r="Z107" s="8" t="s">
        <v>0</v>
      </c>
      <c r="AA107" s="8">
        <v>0</v>
      </c>
      <c r="AB107" s="8">
        <v>1</v>
      </c>
      <c r="AC107" s="8">
        <v>0</v>
      </c>
      <c r="AD107" s="8">
        <v>0</v>
      </c>
      <c r="AE107" s="8">
        <v>0</v>
      </c>
      <c r="AF107" s="8">
        <v>1</v>
      </c>
      <c r="AG107" s="8" t="s">
        <v>0</v>
      </c>
    </row>
    <row r="108" spans="1:33" ht="12.75" customHeight="1" x14ac:dyDescent="0.2">
      <c r="A108" s="86">
        <v>1945</v>
      </c>
      <c r="B108" s="140">
        <v>213</v>
      </c>
      <c r="C108" s="120"/>
      <c r="D108" s="9">
        <v>5</v>
      </c>
      <c r="E108" s="9" t="s">
        <v>276</v>
      </c>
      <c r="F108" s="2">
        <v>34764</v>
      </c>
      <c r="G108" s="2">
        <v>34798</v>
      </c>
      <c r="H108" s="2" cm="1">
        <v>55886.473505416885</v>
      </c>
      <c r="I108" s="2" cm="1">
        <v>1.6060254470204289</v>
      </c>
      <c r="J108" s="6"/>
      <c r="K108" s="2" cm="1">
        <v>163133.96145789034</v>
      </c>
      <c r="L108" s="2" cm="1">
        <v>4.6880269399934003</v>
      </c>
      <c r="M108" s="82"/>
      <c r="N108" s="2" cm="1">
        <v>483.17289456178696</v>
      </c>
      <c r="O108" s="2" cm="1">
        <v>1.3885076572268146E-2</v>
      </c>
      <c r="P108" s="82"/>
      <c r="Q108" s="2">
        <f t="shared" si="18"/>
        <v>163617.13435245212</v>
      </c>
      <c r="R108" s="2">
        <f t="shared" si="19"/>
        <v>4.701912016565668</v>
      </c>
      <c r="S108" s="21"/>
      <c r="T108" s="2">
        <f t="shared" si="20"/>
        <v>219503.60785786901</v>
      </c>
      <c r="U108" s="2">
        <f t="shared" si="16"/>
        <v>6.3079374635860974</v>
      </c>
      <c r="W108" s="161"/>
      <c r="X108" s="160"/>
      <c r="Z108" s="8" t="s">
        <v>0</v>
      </c>
      <c r="AA108" s="8">
        <v>0</v>
      </c>
      <c r="AB108" s="8">
        <v>1</v>
      </c>
      <c r="AC108" s="8">
        <v>0</v>
      </c>
      <c r="AD108" s="8">
        <v>0</v>
      </c>
      <c r="AE108" s="8">
        <v>0</v>
      </c>
      <c r="AF108" s="8">
        <v>1</v>
      </c>
      <c r="AG108" s="8" t="s">
        <v>0</v>
      </c>
    </row>
    <row r="109" spans="1:33" ht="12.75" customHeight="1" x14ac:dyDescent="0.2">
      <c r="A109" s="86">
        <v>1955</v>
      </c>
      <c r="B109" s="140">
        <v>220</v>
      </c>
      <c r="C109" s="120"/>
      <c r="D109" s="9">
        <v>5</v>
      </c>
      <c r="E109" s="9" t="s">
        <v>283</v>
      </c>
      <c r="F109" s="2">
        <v>35316</v>
      </c>
      <c r="G109" s="2">
        <v>36026</v>
      </c>
      <c r="H109" s="2" cm="1">
        <v>1945658.9700863976</v>
      </c>
      <c r="I109" s="2" cm="1">
        <v>54.007077390950911</v>
      </c>
      <c r="J109" s="6"/>
      <c r="K109" s="2" cm="1">
        <v>570299.14727749035</v>
      </c>
      <c r="L109" s="2" cm="1">
        <v>15.830210050449407</v>
      </c>
      <c r="M109" s="82"/>
      <c r="N109" s="2" cm="1">
        <v>-100079.37530689189</v>
      </c>
      <c r="O109" s="2" cm="1">
        <v>-2.7779763311744818</v>
      </c>
      <c r="P109" s="82"/>
      <c r="Q109" s="2">
        <f t="shared" si="18"/>
        <v>470219.77197059849</v>
      </c>
      <c r="R109" s="2">
        <f t="shared" si="19"/>
        <v>13.052233719274925</v>
      </c>
      <c r="S109" s="21"/>
      <c r="T109" s="2">
        <f t="shared" si="20"/>
        <v>2415878.7420569961</v>
      </c>
      <c r="U109" s="2">
        <f t="shared" si="16"/>
        <v>67.059311110225835</v>
      </c>
      <c r="W109" s="161"/>
      <c r="X109" s="160"/>
      <c r="Z109" s="8" t="s">
        <v>0</v>
      </c>
      <c r="AA109" s="8">
        <v>0</v>
      </c>
      <c r="AB109" s="8">
        <v>1</v>
      </c>
      <c r="AC109" s="8">
        <v>0</v>
      </c>
      <c r="AD109" s="8">
        <v>0</v>
      </c>
      <c r="AE109" s="8">
        <v>0</v>
      </c>
      <c r="AF109" s="8">
        <v>1</v>
      </c>
      <c r="AG109" s="8" t="s">
        <v>0</v>
      </c>
    </row>
    <row r="110" spans="1:33" ht="12.75" customHeight="1" x14ac:dyDescent="0.2">
      <c r="A110" s="86">
        <v>1876</v>
      </c>
      <c r="B110" s="140">
        <v>222</v>
      </c>
      <c r="C110" s="120"/>
      <c r="D110" s="9">
        <v>5</v>
      </c>
      <c r="E110" s="9" t="s">
        <v>285</v>
      </c>
      <c r="F110" s="2">
        <v>36410</v>
      </c>
      <c r="G110" s="2">
        <v>36212</v>
      </c>
      <c r="H110" s="2" cm="1">
        <v>-437332.75401238538</v>
      </c>
      <c r="I110" s="2" cm="1">
        <v>-12.077011874858758</v>
      </c>
      <c r="J110" s="6"/>
      <c r="K110" s="2" cm="1">
        <v>58383.291890183347</v>
      </c>
      <c r="L110" s="2" cm="1">
        <v>1.6122636664692187</v>
      </c>
      <c r="M110" s="82"/>
      <c r="N110" s="2" cm="1">
        <v>-49081.058244874963</v>
      </c>
      <c r="O110" s="2" cm="1">
        <v>-1.3553810406736706</v>
      </c>
      <c r="P110" s="82"/>
      <c r="Q110" s="2">
        <f t="shared" si="18"/>
        <v>9302.2336453083844</v>
      </c>
      <c r="R110" s="2">
        <f t="shared" si="19"/>
        <v>0.2568826257955481</v>
      </c>
      <c r="S110" s="21"/>
      <c r="T110" s="2">
        <f t="shared" si="20"/>
        <v>-428030.52036707697</v>
      </c>
      <c r="U110" s="2">
        <f t="shared" si="16"/>
        <v>-11.820129249063211</v>
      </c>
      <c r="W110" s="161"/>
      <c r="X110" s="160"/>
      <c r="Z110" s="8" t="s">
        <v>0</v>
      </c>
      <c r="AA110" s="8">
        <v>0</v>
      </c>
      <c r="AB110" s="8">
        <v>1</v>
      </c>
      <c r="AC110" s="8">
        <v>0</v>
      </c>
      <c r="AD110" s="8">
        <v>0</v>
      </c>
      <c r="AE110" s="8">
        <v>0</v>
      </c>
      <c r="AF110" s="8">
        <v>1</v>
      </c>
      <c r="AG110" s="8" t="s">
        <v>0</v>
      </c>
    </row>
    <row r="111" spans="1:33" ht="12.75" customHeight="1" x14ac:dyDescent="0.2">
      <c r="A111" s="86">
        <v>289</v>
      </c>
      <c r="B111" s="140">
        <v>231</v>
      </c>
      <c r="C111" s="120"/>
      <c r="D111" s="9">
        <v>5</v>
      </c>
      <c r="E111" s="9" t="s">
        <v>294</v>
      </c>
      <c r="F111" s="2">
        <v>38458</v>
      </c>
      <c r="G111" s="2">
        <v>38774</v>
      </c>
      <c r="H111" s="2" cm="1">
        <v>2987567.9040871589</v>
      </c>
      <c r="I111" s="2" cm="1">
        <v>77.050804768328234</v>
      </c>
      <c r="J111" s="6"/>
      <c r="K111" s="2" cm="1">
        <v>152185.29215863289</v>
      </c>
      <c r="L111" s="2" cm="1">
        <v>3.9249314530002808</v>
      </c>
      <c r="M111" s="82"/>
      <c r="N111" s="2" cm="1">
        <v>-35461.126834777591</v>
      </c>
      <c r="O111" s="2" cm="1">
        <v>-0.91455941700050525</v>
      </c>
      <c r="P111" s="82"/>
      <c r="Q111" s="2">
        <f t="shared" ref="Q111:Q129" si="21">K111+N111</f>
        <v>116724.1653238553</v>
      </c>
      <c r="R111" s="2">
        <f t="shared" ref="R111:R129" si="22">L111+O111</f>
        <v>3.0103720359997754</v>
      </c>
      <c r="S111" s="21"/>
      <c r="T111" s="2">
        <f t="shared" ref="T111:T129" si="23">H111+Q111</f>
        <v>3104292.0694110142</v>
      </c>
      <c r="U111" s="2">
        <f t="shared" si="16"/>
        <v>80.061176804328014</v>
      </c>
      <c r="W111" s="161"/>
      <c r="X111" s="160"/>
      <c r="Z111" s="8" t="s">
        <v>0</v>
      </c>
      <c r="AA111" s="8">
        <v>0</v>
      </c>
      <c r="AB111" s="8">
        <v>1</v>
      </c>
      <c r="AC111" s="8">
        <v>0</v>
      </c>
      <c r="AD111" s="8">
        <v>0</v>
      </c>
      <c r="AE111" s="8">
        <v>0</v>
      </c>
      <c r="AF111" s="8">
        <v>1</v>
      </c>
      <c r="AG111" s="8" t="s">
        <v>0</v>
      </c>
    </row>
    <row r="112" spans="1:33" ht="12.75" customHeight="1" x14ac:dyDescent="0.2">
      <c r="A112" s="86">
        <v>1509</v>
      </c>
      <c r="B112" s="140">
        <v>233</v>
      </c>
      <c r="C112" s="120"/>
      <c r="D112" s="9">
        <v>5</v>
      </c>
      <c r="E112" s="9" t="s">
        <v>296</v>
      </c>
      <c r="F112" s="2">
        <v>39568</v>
      </c>
      <c r="G112" s="2">
        <v>39473</v>
      </c>
      <c r="H112" s="2" cm="1">
        <v>1962814.5138212619</v>
      </c>
      <c r="I112" s="2" cm="1">
        <v>49.725496258740456</v>
      </c>
      <c r="J112" s="6"/>
      <c r="K112" s="2" cm="1">
        <v>127950.29444731004</v>
      </c>
      <c r="L112" s="2" cm="1">
        <v>3.2414636447016956</v>
      </c>
      <c r="M112" s="82"/>
      <c r="N112" s="2" cm="1">
        <v>-16564.353606160526</v>
      </c>
      <c r="O112" s="2" cm="1">
        <v>-0.4196375650738613</v>
      </c>
      <c r="P112" s="82"/>
      <c r="Q112" s="2">
        <f t="shared" si="21"/>
        <v>111385.94084114951</v>
      </c>
      <c r="R112" s="2">
        <f t="shared" si="22"/>
        <v>2.8218260796278343</v>
      </c>
      <c r="S112" s="21"/>
      <c r="T112" s="2">
        <f t="shared" si="23"/>
        <v>2074200.4546624115</v>
      </c>
      <c r="U112" s="2">
        <f t="shared" si="16"/>
        <v>52.547322338368289</v>
      </c>
      <c r="W112" s="161"/>
      <c r="X112" s="160"/>
      <c r="Z112" s="8" t="s">
        <v>0</v>
      </c>
      <c r="AA112" s="8">
        <v>0</v>
      </c>
      <c r="AB112" s="8">
        <v>1</v>
      </c>
      <c r="AC112" s="8">
        <v>0</v>
      </c>
      <c r="AD112" s="8">
        <v>0</v>
      </c>
      <c r="AE112" s="8">
        <v>0</v>
      </c>
      <c r="AF112" s="8">
        <v>1</v>
      </c>
      <c r="AG112" s="8" t="s">
        <v>0</v>
      </c>
    </row>
    <row r="113" spans="1:33" ht="12.75" customHeight="1" x14ac:dyDescent="0.2">
      <c r="A113" s="86">
        <v>296</v>
      </c>
      <c r="B113" s="140">
        <v>237</v>
      </c>
      <c r="C113" s="120"/>
      <c r="D113" s="9">
        <v>5</v>
      </c>
      <c r="E113" s="9" t="s">
        <v>300</v>
      </c>
      <c r="F113" s="2">
        <v>40876</v>
      </c>
      <c r="G113" s="2">
        <v>40951</v>
      </c>
      <c r="H113" s="2" cm="1">
        <v>334271.94551167171</v>
      </c>
      <c r="I113" s="2" cm="1">
        <v>8.1627297382645523</v>
      </c>
      <c r="J113" s="6"/>
      <c r="K113" s="2" cm="1">
        <v>819361.14562149753</v>
      </c>
      <c r="L113" s="2" cm="1">
        <v>20.008330580974764</v>
      </c>
      <c r="M113" s="82"/>
      <c r="N113" s="2" cm="1">
        <v>-46059.029910116071</v>
      </c>
      <c r="O113" s="2" cm="1">
        <v>-1.1247351691073739</v>
      </c>
      <c r="P113" s="82"/>
      <c r="Q113" s="2">
        <f t="shared" si="21"/>
        <v>773302.11571138143</v>
      </c>
      <c r="R113" s="2">
        <f t="shared" si="22"/>
        <v>18.88359541186739</v>
      </c>
      <c r="S113" s="21"/>
      <c r="T113" s="2">
        <f t="shared" si="23"/>
        <v>1107574.0612230531</v>
      </c>
      <c r="U113" s="2">
        <f t="shared" si="16"/>
        <v>27.046325150131942</v>
      </c>
      <c r="W113" s="161"/>
      <c r="X113" s="160"/>
      <c r="Z113" s="8" t="s">
        <v>0</v>
      </c>
      <c r="AA113" s="8">
        <v>0</v>
      </c>
      <c r="AB113" s="8">
        <v>1</v>
      </c>
      <c r="AC113" s="8">
        <v>0</v>
      </c>
      <c r="AD113" s="8">
        <v>0</v>
      </c>
      <c r="AE113" s="8">
        <v>0</v>
      </c>
      <c r="AF113" s="8">
        <v>1</v>
      </c>
      <c r="AG113" s="8" t="s">
        <v>0</v>
      </c>
    </row>
    <row r="114" spans="1:33" ht="12.75" customHeight="1" x14ac:dyDescent="0.2">
      <c r="A114" s="86">
        <v>281</v>
      </c>
      <c r="B114" s="140">
        <v>241</v>
      </c>
      <c r="C114" s="120"/>
      <c r="D114" s="9">
        <v>5</v>
      </c>
      <c r="E114" s="9" t="s">
        <v>304</v>
      </c>
      <c r="F114" s="2">
        <v>41488</v>
      </c>
      <c r="G114" s="2">
        <v>41978</v>
      </c>
      <c r="H114" s="2" cm="1">
        <v>630264.51233279891</v>
      </c>
      <c r="I114" s="2" cm="1">
        <v>15.014162473981584</v>
      </c>
      <c r="J114" s="6"/>
      <c r="K114" s="2" cm="1">
        <v>100774.67757185176</v>
      </c>
      <c r="L114" s="2" cm="1">
        <v>2.4006545707716365</v>
      </c>
      <c r="M114" s="82"/>
      <c r="N114" s="2" cm="1">
        <v>-73280.464033565528</v>
      </c>
      <c r="O114" s="2" cm="1">
        <v>-1.7456873608453363</v>
      </c>
      <c r="P114" s="82"/>
      <c r="Q114" s="2">
        <f t="shared" si="21"/>
        <v>27494.213538286233</v>
      </c>
      <c r="R114" s="2">
        <f t="shared" si="22"/>
        <v>0.6549672099263002</v>
      </c>
      <c r="S114" s="21"/>
      <c r="T114" s="2">
        <f t="shared" si="23"/>
        <v>657758.72587108519</v>
      </c>
      <c r="U114" s="2">
        <f t="shared" si="16"/>
        <v>15.669129683907885</v>
      </c>
      <c r="W114" s="161"/>
      <c r="X114" s="160"/>
      <c r="Z114" s="8" t="s">
        <v>0</v>
      </c>
      <c r="AA114" s="8">
        <v>0</v>
      </c>
      <c r="AB114" s="8">
        <v>1</v>
      </c>
      <c r="AC114" s="8">
        <v>0</v>
      </c>
      <c r="AD114" s="8">
        <v>0</v>
      </c>
      <c r="AE114" s="8">
        <v>0</v>
      </c>
      <c r="AF114" s="8">
        <v>1</v>
      </c>
      <c r="AG114" s="8" t="s">
        <v>0</v>
      </c>
    </row>
    <row r="115" spans="1:33" ht="12.75" customHeight="1" x14ac:dyDescent="0.2">
      <c r="A115" s="86">
        <v>267</v>
      </c>
      <c r="B115" s="140">
        <v>246</v>
      </c>
      <c r="C115" s="120"/>
      <c r="D115" s="9">
        <v>5</v>
      </c>
      <c r="E115" s="9" t="s">
        <v>309</v>
      </c>
      <c r="F115" s="2">
        <v>41775</v>
      </c>
      <c r="G115" s="2">
        <v>42943</v>
      </c>
      <c r="H115" s="2" cm="1">
        <v>-2232892.2410181304</v>
      </c>
      <c r="I115" s="2" cm="1">
        <v>-51.996652330254769</v>
      </c>
      <c r="J115" s="6"/>
      <c r="K115" s="2" cm="1">
        <v>459356.89060701849</v>
      </c>
      <c r="L115" s="2" cm="1">
        <v>10.696897995180088</v>
      </c>
      <c r="M115" s="82"/>
      <c r="N115" s="2" cm="1">
        <v>-40585.287993026381</v>
      </c>
      <c r="O115" s="2" cm="1">
        <v>-0.94509670942939206</v>
      </c>
      <c r="P115" s="82"/>
      <c r="Q115" s="2">
        <f t="shared" si="21"/>
        <v>418771.60261399212</v>
      </c>
      <c r="R115" s="2">
        <f t="shared" si="22"/>
        <v>9.7518012857506946</v>
      </c>
      <c r="S115" s="21"/>
      <c r="T115" s="2">
        <f t="shared" si="23"/>
        <v>-1814120.6384041384</v>
      </c>
      <c r="U115" s="2">
        <f t="shared" si="16"/>
        <v>-42.244851044504074</v>
      </c>
      <c r="W115" s="161"/>
      <c r="X115" s="160"/>
      <c r="Z115" s="8" t="s">
        <v>0</v>
      </c>
      <c r="AA115" s="8">
        <v>0</v>
      </c>
      <c r="AB115" s="8">
        <v>1</v>
      </c>
      <c r="AC115" s="8">
        <v>0</v>
      </c>
      <c r="AD115" s="8">
        <v>0</v>
      </c>
      <c r="AE115" s="8">
        <v>0</v>
      </c>
      <c r="AF115" s="8">
        <v>1</v>
      </c>
      <c r="AG115" s="8" t="s">
        <v>0</v>
      </c>
    </row>
    <row r="116" spans="1:33" ht="12.75" customHeight="1" x14ac:dyDescent="0.2">
      <c r="A116" s="86">
        <v>299</v>
      </c>
      <c r="B116" s="140">
        <v>249</v>
      </c>
      <c r="C116" s="120"/>
      <c r="D116" s="9">
        <v>5</v>
      </c>
      <c r="E116" s="9" t="s">
        <v>312</v>
      </c>
      <c r="F116" s="2">
        <v>43231</v>
      </c>
      <c r="G116" s="2">
        <v>43488</v>
      </c>
      <c r="H116" s="2" cm="1">
        <v>1123921.1836770866</v>
      </c>
      <c r="I116" s="2" cm="1">
        <v>25.844398079403206</v>
      </c>
      <c r="J116" s="6"/>
      <c r="K116" s="2" cm="1">
        <v>-246994.48069034121</v>
      </c>
      <c r="L116" s="2" cm="1">
        <v>-5.6796008252929822</v>
      </c>
      <c r="M116" s="82"/>
      <c r="N116" s="2" cm="1">
        <v>-70612.014684019276</v>
      </c>
      <c r="O116" s="2" cm="1">
        <v>-1.6237126261041961</v>
      </c>
      <c r="P116" s="82"/>
      <c r="Q116" s="2">
        <f t="shared" si="21"/>
        <v>-317606.49537436047</v>
      </c>
      <c r="R116" s="2">
        <f t="shared" si="22"/>
        <v>-7.3033134513971785</v>
      </c>
      <c r="S116" s="21"/>
      <c r="T116" s="2">
        <f t="shared" si="23"/>
        <v>806314.68830272614</v>
      </c>
      <c r="U116" s="2">
        <f t="shared" si="16"/>
        <v>18.541084628006029</v>
      </c>
      <c r="W116" s="161"/>
      <c r="X116" s="160"/>
      <c r="Z116" s="8" t="s">
        <v>0</v>
      </c>
      <c r="AA116" s="8">
        <v>0</v>
      </c>
      <c r="AB116" s="8">
        <v>1</v>
      </c>
      <c r="AC116" s="8">
        <v>0</v>
      </c>
      <c r="AD116" s="8">
        <v>0</v>
      </c>
      <c r="AE116" s="8">
        <v>0</v>
      </c>
      <c r="AF116" s="8">
        <v>1</v>
      </c>
      <c r="AG116" s="8" t="s">
        <v>0</v>
      </c>
    </row>
    <row r="117" spans="1:33" ht="12.75" customHeight="1" x14ac:dyDescent="0.2">
      <c r="A117" s="86">
        <v>275</v>
      </c>
      <c r="B117" s="140">
        <v>250</v>
      </c>
      <c r="C117" s="120"/>
      <c r="D117" s="9">
        <v>5</v>
      </c>
      <c r="E117" s="9" t="s">
        <v>313</v>
      </c>
      <c r="F117" s="2">
        <v>43645</v>
      </c>
      <c r="G117" s="2">
        <v>43640</v>
      </c>
      <c r="H117" s="2" cm="1">
        <v>-2193224.3299862156</v>
      </c>
      <c r="I117" s="2" cm="1">
        <v>-50.257202795284499</v>
      </c>
      <c r="J117" s="6"/>
      <c r="K117" s="2" cm="1">
        <v>535530.70020839013</v>
      </c>
      <c r="L117" s="2" cm="1">
        <v>12.271555916782543</v>
      </c>
      <c r="M117" s="82"/>
      <c r="N117" s="2" cm="1">
        <v>-64525.572293099278</v>
      </c>
      <c r="O117" s="2" cm="1">
        <v>-1.4785878160655197</v>
      </c>
      <c r="P117" s="82"/>
      <c r="Q117" s="2">
        <f t="shared" si="21"/>
        <v>471005.12791529088</v>
      </c>
      <c r="R117" s="2">
        <f t="shared" si="22"/>
        <v>10.792968100717022</v>
      </c>
      <c r="S117" s="21"/>
      <c r="T117" s="2">
        <f t="shared" si="23"/>
        <v>-1722219.2020709247</v>
      </c>
      <c r="U117" s="2">
        <f t="shared" si="16"/>
        <v>-39.46423469456748</v>
      </c>
      <c r="W117" s="161"/>
      <c r="X117" s="160"/>
      <c r="Z117" s="8" t="s">
        <v>0</v>
      </c>
      <c r="AA117" s="8">
        <v>0</v>
      </c>
      <c r="AB117" s="8">
        <v>1</v>
      </c>
      <c r="AC117" s="8">
        <v>0</v>
      </c>
      <c r="AD117" s="8">
        <v>0</v>
      </c>
      <c r="AE117" s="8">
        <v>0</v>
      </c>
      <c r="AF117" s="8">
        <v>1</v>
      </c>
      <c r="AG117" s="8" t="s">
        <v>0</v>
      </c>
    </row>
    <row r="118" spans="1:33" ht="12.75" customHeight="1" x14ac:dyDescent="0.2">
      <c r="A118" s="86">
        <v>1859</v>
      </c>
      <c r="B118" s="140">
        <v>253</v>
      </c>
      <c r="C118" s="120"/>
      <c r="D118" s="9">
        <v>5</v>
      </c>
      <c r="E118" s="9" t="s">
        <v>316</v>
      </c>
      <c r="F118" s="2">
        <v>44238</v>
      </c>
      <c r="G118" s="2">
        <v>43904</v>
      </c>
      <c r="H118" s="2" cm="1">
        <v>1566699.3448215052</v>
      </c>
      <c r="I118" s="2" cm="1">
        <v>35.684660732997116</v>
      </c>
      <c r="J118" s="6"/>
      <c r="K118" s="2" cm="1">
        <v>454487.00035951368</v>
      </c>
      <c r="L118" s="2" cm="1">
        <v>10.351835831803792</v>
      </c>
      <c r="M118" s="82"/>
      <c r="N118" s="2" cm="1">
        <v>-54433.220459152595</v>
      </c>
      <c r="O118" s="2" cm="1">
        <v>-1.2398237167263255</v>
      </c>
      <c r="P118" s="82"/>
      <c r="Q118" s="2">
        <f t="shared" si="21"/>
        <v>400053.77990036109</v>
      </c>
      <c r="R118" s="2">
        <f t="shared" si="22"/>
        <v>9.1120121150774658</v>
      </c>
      <c r="S118" s="21"/>
      <c r="T118" s="2">
        <f t="shared" si="23"/>
        <v>1966753.1247218663</v>
      </c>
      <c r="U118" s="2">
        <f t="shared" si="16"/>
        <v>44.796672848074579</v>
      </c>
      <c r="W118" s="161"/>
      <c r="X118" s="160"/>
      <c r="Z118" s="8" t="s">
        <v>0</v>
      </c>
      <c r="AA118" s="8">
        <v>0</v>
      </c>
      <c r="AB118" s="8">
        <v>1</v>
      </c>
      <c r="AC118" s="8">
        <v>0</v>
      </c>
      <c r="AD118" s="8">
        <v>0</v>
      </c>
      <c r="AE118" s="8">
        <v>0</v>
      </c>
      <c r="AF118" s="8">
        <v>1</v>
      </c>
      <c r="AG118" s="8" t="s">
        <v>0</v>
      </c>
    </row>
    <row r="119" spans="1:33" ht="12.75" customHeight="1" x14ac:dyDescent="0.2">
      <c r="A119" s="86">
        <v>1705</v>
      </c>
      <c r="B119" s="140">
        <v>266</v>
      </c>
      <c r="C119" s="120"/>
      <c r="D119" s="9">
        <v>5</v>
      </c>
      <c r="E119" s="9" t="s">
        <v>329</v>
      </c>
      <c r="F119" s="2">
        <v>46182</v>
      </c>
      <c r="G119" s="2">
        <v>46475</v>
      </c>
      <c r="H119" s="2" cm="1">
        <v>-3179227.5685803089</v>
      </c>
      <c r="I119" s="2" cm="1">
        <v>-68.407263444439138</v>
      </c>
      <c r="J119" s="6"/>
      <c r="K119" s="2" cm="1">
        <v>553184.65440373868</v>
      </c>
      <c r="L119" s="2" cm="1">
        <v>11.902843558983081</v>
      </c>
      <c r="M119" s="82"/>
      <c r="N119" s="2" cm="1">
        <v>-46052.191891672112</v>
      </c>
      <c r="O119" s="2" cm="1">
        <v>-0.99090246135927085</v>
      </c>
      <c r="P119" s="82"/>
      <c r="Q119" s="2">
        <f t="shared" si="21"/>
        <v>507132.46251206659</v>
      </c>
      <c r="R119" s="2">
        <f t="shared" si="22"/>
        <v>10.91194109762381</v>
      </c>
      <c r="S119" s="21"/>
      <c r="T119" s="2">
        <f t="shared" si="23"/>
        <v>-2672095.1060682423</v>
      </c>
      <c r="U119" s="2">
        <f t="shared" si="16"/>
        <v>-57.495322346815328</v>
      </c>
      <c r="W119" s="161"/>
      <c r="X119" s="160"/>
      <c r="Z119" s="8" t="s">
        <v>0</v>
      </c>
      <c r="AA119" s="8">
        <v>0</v>
      </c>
      <c r="AB119" s="8">
        <v>1</v>
      </c>
      <c r="AC119" s="8">
        <v>0</v>
      </c>
      <c r="AD119" s="8">
        <v>0</v>
      </c>
      <c r="AE119" s="8">
        <v>0</v>
      </c>
      <c r="AF119" s="8">
        <v>1</v>
      </c>
      <c r="AG119" s="8" t="s">
        <v>0</v>
      </c>
    </row>
    <row r="120" spans="1:33" ht="12.75" customHeight="1" x14ac:dyDescent="0.2">
      <c r="A120" s="86">
        <v>1734</v>
      </c>
      <c r="B120" s="140">
        <v>269</v>
      </c>
      <c r="C120" s="120"/>
      <c r="D120" s="9">
        <v>5</v>
      </c>
      <c r="E120" s="9" t="s">
        <v>332</v>
      </c>
      <c r="F120" s="2">
        <v>47394</v>
      </c>
      <c r="G120" s="2">
        <v>47543</v>
      </c>
      <c r="H120" s="2" cm="1">
        <v>-3337912.444576419</v>
      </c>
      <c r="I120" s="2" cm="1">
        <v>-70.208283965597857</v>
      </c>
      <c r="J120" s="6"/>
      <c r="K120" s="2" cm="1">
        <v>-171930.50975156203</v>
      </c>
      <c r="L120" s="2" cm="1">
        <v>-3.6163159613731155</v>
      </c>
      <c r="M120" s="82"/>
      <c r="N120" s="2" cm="1">
        <v>-147510.8293632259</v>
      </c>
      <c r="O120" s="2" cm="1">
        <v>-3.1026824004212168</v>
      </c>
      <c r="P120" s="82"/>
      <c r="Q120" s="2">
        <f t="shared" si="21"/>
        <v>-319441.33911478793</v>
      </c>
      <c r="R120" s="2">
        <f t="shared" si="22"/>
        <v>-6.7189983617943323</v>
      </c>
      <c r="S120" s="21"/>
      <c r="T120" s="2">
        <f t="shared" si="23"/>
        <v>-3657353.7836912069</v>
      </c>
      <c r="U120" s="2">
        <f t="shared" si="16"/>
        <v>-76.927282327392192</v>
      </c>
      <c r="W120" s="161"/>
      <c r="X120" s="160"/>
      <c r="Z120" s="8" t="s">
        <v>0</v>
      </c>
      <c r="AA120" s="8">
        <v>0</v>
      </c>
      <c r="AB120" s="8">
        <v>1</v>
      </c>
      <c r="AC120" s="8">
        <v>0</v>
      </c>
      <c r="AD120" s="8">
        <v>0</v>
      </c>
      <c r="AE120" s="8">
        <v>0</v>
      </c>
      <c r="AF120" s="8">
        <v>1</v>
      </c>
      <c r="AG120" s="8" t="s">
        <v>0</v>
      </c>
    </row>
    <row r="121" spans="1:33" ht="12.75" customHeight="1" x14ac:dyDescent="0.2">
      <c r="A121" s="86">
        <v>243</v>
      </c>
      <c r="B121" s="140">
        <v>270</v>
      </c>
      <c r="C121" s="120"/>
      <c r="D121" s="9">
        <v>5</v>
      </c>
      <c r="E121" s="9" t="s">
        <v>333</v>
      </c>
      <c r="F121" s="2">
        <v>46352</v>
      </c>
      <c r="G121" s="2">
        <v>47581</v>
      </c>
      <c r="H121" s="2" cm="1">
        <v>-1232423.8626798661</v>
      </c>
      <c r="I121" s="2" cm="1">
        <v>-25.901596491874198</v>
      </c>
      <c r="J121" s="6"/>
      <c r="K121" s="2" cm="1">
        <v>728834.40833382867</v>
      </c>
      <c r="L121" s="2" cm="1">
        <v>15.317761466422073</v>
      </c>
      <c r="M121" s="82"/>
      <c r="N121" s="2" cm="1">
        <v>-1836.6496145740384</v>
      </c>
      <c r="O121" s="2" cm="1">
        <v>-3.8600483692525132E-2</v>
      </c>
      <c r="P121" s="82"/>
      <c r="Q121" s="2">
        <f t="shared" si="21"/>
        <v>726997.75871925463</v>
      </c>
      <c r="R121" s="2">
        <f t="shared" si="22"/>
        <v>15.279160982729548</v>
      </c>
      <c r="S121" s="21"/>
      <c r="T121" s="2">
        <f t="shared" si="23"/>
        <v>-505426.10396061151</v>
      </c>
      <c r="U121" s="2">
        <f t="shared" si="16"/>
        <v>-10.622435509144648</v>
      </c>
      <c r="W121" s="161"/>
      <c r="X121" s="160"/>
      <c r="Z121" s="8" t="s">
        <v>0</v>
      </c>
      <c r="AA121" s="8">
        <v>0</v>
      </c>
      <c r="AB121" s="8">
        <v>1</v>
      </c>
      <c r="AC121" s="8">
        <v>0</v>
      </c>
      <c r="AD121" s="8">
        <v>0</v>
      </c>
      <c r="AE121" s="8">
        <v>0</v>
      </c>
      <c r="AF121" s="8">
        <v>1</v>
      </c>
      <c r="AG121" s="8" t="s">
        <v>0</v>
      </c>
    </row>
    <row r="122" spans="1:33" ht="12.75" customHeight="1" x14ac:dyDescent="0.2">
      <c r="A122" s="86">
        <v>301</v>
      </c>
      <c r="B122" s="140">
        <v>271</v>
      </c>
      <c r="C122" s="120"/>
      <c r="D122" s="9">
        <v>5</v>
      </c>
      <c r="E122" s="9" t="s">
        <v>334</v>
      </c>
      <c r="F122" s="2">
        <v>47340</v>
      </c>
      <c r="G122" s="2">
        <v>47609</v>
      </c>
      <c r="H122" s="2" cm="1">
        <v>-3185585.2742174268</v>
      </c>
      <c r="I122" s="2" cm="1">
        <v>-66.911409065878857</v>
      </c>
      <c r="J122" s="6"/>
      <c r="K122" s="2" cm="1">
        <v>-875613.52763571497</v>
      </c>
      <c r="L122" s="2" cm="1">
        <v>-18.391764742710727</v>
      </c>
      <c r="M122" s="82"/>
      <c r="N122" s="2" cm="1">
        <v>-107534.75486363289</v>
      </c>
      <c r="O122" s="2" cm="1">
        <v>-2.2587064391949609</v>
      </c>
      <c r="P122" s="82"/>
      <c r="Q122" s="2">
        <f t="shared" si="21"/>
        <v>-983148.28249934781</v>
      </c>
      <c r="R122" s="2">
        <f t="shared" si="22"/>
        <v>-20.650471181905687</v>
      </c>
      <c r="S122" s="21"/>
      <c r="T122" s="2">
        <f t="shared" si="23"/>
        <v>-4168733.5567167746</v>
      </c>
      <c r="U122" s="2">
        <f t="shared" si="16"/>
        <v>-87.561880247784543</v>
      </c>
      <c r="W122" s="161"/>
      <c r="X122" s="160"/>
      <c r="Z122" s="8" t="s">
        <v>0</v>
      </c>
      <c r="AA122" s="8">
        <v>0</v>
      </c>
      <c r="AB122" s="8">
        <v>1</v>
      </c>
      <c r="AC122" s="8">
        <v>0</v>
      </c>
      <c r="AD122" s="8">
        <v>0</v>
      </c>
      <c r="AE122" s="8">
        <v>0</v>
      </c>
      <c r="AF122" s="8">
        <v>1</v>
      </c>
      <c r="AG122" s="8" t="s">
        <v>0</v>
      </c>
    </row>
    <row r="123" spans="1:33" ht="12.75" customHeight="1" x14ac:dyDescent="0.2">
      <c r="A123" s="86">
        <v>1960</v>
      </c>
      <c r="B123" s="140">
        <v>282</v>
      </c>
      <c r="C123" s="120"/>
      <c r="D123" s="9">
        <v>5</v>
      </c>
      <c r="E123" s="9" t="s">
        <v>345</v>
      </c>
      <c r="F123" s="2">
        <v>50089</v>
      </c>
      <c r="G123" s="2">
        <v>50697</v>
      </c>
      <c r="H123" s="2" cm="1">
        <v>50409.756246126257</v>
      </c>
      <c r="I123" s="2" cm="1">
        <v>0.99433410746447037</v>
      </c>
      <c r="J123" s="6"/>
      <c r="K123" s="2" cm="1">
        <v>565017.01044373645</v>
      </c>
      <c r="L123" s="2" cm="1">
        <v>11.14497919884286</v>
      </c>
      <c r="M123" s="82"/>
      <c r="N123" s="2" cm="1">
        <v>-66943.422452327562</v>
      </c>
      <c r="O123" s="2" cm="1">
        <v>-1.3204612196447041</v>
      </c>
      <c r="P123" s="82"/>
      <c r="Q123" s="2">
        <f t="shared" si="21"/>
        <v>498073.58799140889</v>
      </c>
      <c r="R123" s="2">
        <f t="shared" si="22"/>
        <v>9.8245179791981556</v>
      </c>
      <c r="S123" s="21"/>
      <c r="T123" s="2">
        <f t="shared" si="23"/>
        <v>548483.34423753514</v>
      </c>
      <c r="U123" s="2">
        <f t="shared" si="16"/>
        <v>10.818852086662625</v>
      </c>
      <c r="W123" s="161"/>
      <c r="X123" s="160"/>
      <c r="Z123" s="8" t="s">
        <v>0</v>
      </c>
      <c r="AA123" s="8">
        <v>0</v>
      </c>
      <c r="AB123" s="8">
        <v>0</v>
      </c>
      <c r="AC123" s="8">
        <v>1</v>
      </c>
      <c r="AD123" s="8">
        <v>0</v>
      </c>
      <c r="AE123" s="8">
        <v>0</v>
      </c>
      <c r="AF123" s="8">
        <v>1</v>
      </c>
      <c r="AG123" s="8" t="s">
        <v>0</v>
      </c>
    </row>
    <row r="124" spans="1:33" ht="12.75" customHeight="1" x14ac:dyDescent="0.2">
      <c r="A124" s="86">
        <v>222</v>
      </c>
      <c r="B124" s="140">
        <v>297</v>
      </c>
      <c r="C124" s="120"/>
      <c r="D124" s="9">
        <v>5</v>
      </c>
      <c r="E124" s="9" t="s">
        <v>360</v>
      </c>
      <c r="F124" s="2">
        <v>57068</v>
      </c>
      <c r="G124" s="2">
        <v>57555</v>
      </c>
      <c r="H124" s="2" cm="1">
        <v>-898412.5890627522</v>
      </c>
      <c r="I124" s="2" cm="1">
        <v>-15.609635810316258</v>
      </c>
      <c r="J124" s="6"/>
      <c r="K124" s="2" cm="1">
        <v>223588.89643231174</v>
      </c>
      <c r="L124" s="2" cm="1">
        <v>3.8847866637531361</v>
      </c>
      <c r="M124" s="82"/>
      <c r="N124" s="2" cm="1">
        <v>-74117.468900663574</v>
      </c>
      <c r="O124" s="2" cm="1">
        <v>-1.2877676813598049</v>
      </c>
      <c r="P124" s="82"/>
      <c r="Q124" s="2">
        <f t="shared" si="21"/>
        <v>149471.42753164817</v>
      </c>
      <c r="R124" s="2">
        <f t="shared" si="22"/>
        <v>2.5970189823933314</v>
      </c>
      <c r="S124" s="21"/>
      <c r="T124" s="2">
        <f t="shared" si="23"/>
        <v>-748941.16153110401</v>
      </c>
      <c r="U124" s="2">
        <f t="shared" si="16"/>
        <v>-13.012616827922926</v>
      </c>
      <c r="W124" s="161"/>
      <c r="X124" s="160"/>
      <c r="Z124" s="8" t="s">
        <v>0</v>
      </c>
      <c r="AA124" s="8">
        <v>0</v>
      </c>
      <c r="AB124" s="8">
        <v>0</v>
      </c>
      <c r="AC124" s="8">
        <v>1</v>
      </c>
      <c r="AD124" s="8">
        <v>0</v>
      </c>
      <c r="AE124" s="8">
        <v>0</v>
      </c>
      <c r="AF124" s="8">
        <v>1</v>
      </c>
      <c r="AG124" s="8" t="s">
        <v>0</v>
      </c>
    </row>
    <row r="125" spans="1:33" ht="12.75" customHeight="1" x14ac:dyDescent="0.2">
      <c r="A125" s="86">
        <v>203</v>
      </c>
      <c r="B125" s="140">
        <v>299</v>
      </c>
      <c r="C125" s="120"/>
      <c r="D125" s="9">
        <v>5</v>
      </c>
      <c r="E125" s="9" t="s">
        <v>362</v>
      </c>
      <c r="F125" s="2">
        <v>56376</v>
      </c>
      <c r="G125" s="2">
        <v>57971</v>
      </c>
      <c r="H125" s="2" cm="1">
        <v>-1005040.7795672901</v>
      </c>
      <c r="I125" s="2" cm="1">
        <v>-17.336957781775201</v>
      </c>
      <c r="J125" s="6"/>
      <c r="K125" s="2" cm="1">
        <v>-508431.12390828505</v>
      </c>
      <c r="L125" s="2" cm="1">
        <v>-8.7704390800276872</v>
      </c>
      <c r="M125" s="82"/>
      <c r="N125" s="2" cm="1">
        <v>-48169.389889843245</v>
      </c>
      <c r="O125" s="2" cm="1">
        <v>-0.83092218333034185</v>
      </c>
      <c r="P125" s="82"/>
      <c r="Q125" s="2">
        <f t="shared" si="21"/>
        <v>-556600.51379812835</v>
      </c>
      <c r="R125" s="2">
        <f t="shared" si="22"/>
        <v>-9.6013612633580294</v>
      </c>
      <c r="S125" s="21"/>
      <c r="T125" s="2">
        <f t="shared" si="23"/>
        <v>-1561641.2933654184</v>
      </c>
      <c r="U125" s="2">
        <f t="shared" si="16"/>
        <v>-26.93831904513323</v>
      </c>
      <c r="W125" s="161"/>
      <c r="X125" s="160"/>
      <c r="Z125" s="8" t="s">
        <v>0</v>
      </c>
      <c r="AA125" s="8">
        <v>0</v>
      </c>
      <c r="AB125" s="8">
        <v>0</v>
      </c>
      <c r="AC125" s="8">
        <v>1</v>
      </c>
      <c r="AD125" s="8">
        <v>0</v>
      </c>
      <c r="AE125" s="8">
        <v>0</v>
      </c>
      <c r="AF125" s="8">
        <v>1</v>
      </c>
      <c r="AG125" s="8" t="s">
        <v>0</v>
      </c>
    </row>
    <row r="126" spans="1:33" ht="12.75" customHeight="1" x14ac:dyDescent="0.2">
      <c r="A126" s="86">
        <v>228</v>
      </c>
      <c r="B126" s="140">
        <v>341</v>
      </c>
      <c r="C126" s="120"/>
      <c r="D126" s="9">
        <v>5</v>
      </c>
      <c r="E126" s="9" t="s">
        <v>404</v>
      </c>
      <c r="F126" s="2">
        <v>113421</v>
      </c>
      <c r="G126" s="2">
        <v>115710</v>
      </c>
      <c r="H126" s="2" cm="1">
        <v>2157332.3526997194</v>
      </c>
      <c r="I126" s="2" cm="1">
        <v>18.644303454323044</v>
      </c>
      <c r="J126" s="6"/>
      <c r="K126" s="2" cm="1">
        <v>-1377553.1091387421</v>
      </c>
      <c r="L126" s="2" cm="1">
        <v>-11.905220889627017</v>
      </c>
      <c r="M126" s="82"/>
      <c r="N126" s="2" cm="1">
        <v>-306480.43719556282</v>
      </c>
      <c r="O126" s="2" cm="1">
        <v>-2.6486944706210598</v>
      </c>
      <c r="P126" s="82"/>
      <c r="Q126" s="2">
        <f t="shared" si="21"/>
        <v>-1684033.5463343048</v>
      </c>
      <c r="R126" s="2">
        <f t="shared" si="22"/>
        <v>-14.553915360248077</v>
      </c>
      <c r="S126" s="21"/>
      <c r="T126" s="2">
        <f t="shared" si="23"/>
        <v>473298.80636541452</v>
      </c>
      <c r="U126" s="2">
        <f t="shared" si="16"/>
        <v>4.0903880940749682</v>
      </c>
      <c r="W126" s="161"/>
      <c r="X126" s="160"/>
      <c r="Z126" s="8" t="s">
        <v>0</v>
      </c>
      <c r="AA126" s="8">
        <v>0</v>
      </c>
      <c r="AB126" s="8">
        <v>0</v>
      </c>
      <c r="AC126" s="8">
        <v>0</v>
      </c>
      <c r="AD126" s="8">
        <v>1</v>
      </c>
      <c r="AE126" s="8">
        <v>0</v>
      </c>
      <c r="AF126" s="8">
        <v>1</v>
      </c>
      <c r="AG126" s="8" t="s">
        <v>0</v>
      </c>
    </row>
    <row r="127" spans="1:33" ht="12.75" customHeight="1" x14ac:dyDescent="0.2">
      <c r="A127" s="86">
        <v>202</v>
      </c>
      <c r="B127" s="140">
        <v>353</v>
      </c>
      <c r="C127" s="120"/>
      <c r="D127" s="9">
        <v>5</v>
      </c>
      <c r="E127" s="9" t="s">
        <v>416</v>
      </c>
      <c r="F127" s="2">
        <v>155699</v>
      </c>
      <c r="G127" s="2">
        <v>159265</v>
      </c>
      <c r="H127" s="2" cm="1">
        <v>7121915.1647330411</v>
      </c>
      <c r="I127" s="2" cm="1">
        <v>44.717390291231851</v>
      </c>
      <c r="J127" s="6"/>
      <c r="K127" s="2" cm="1">
        <v>-224663.36961014755</v>
      </c>
      <c r="L127" s="2" cm="1">
        <v>-1.4106261238197191</v>
      </c>
      <c r="M127" s="82"/>
      <c r="N127" s="2" cm="1">
        <v>-275220.08878932311</v>
      </c>
      <c r="O127" s="2" cm="1">
        <v>-1.7280638482361041</v>
      </c>
      <c r="P127" s="82"/>
      <c r="Q127" s="2">
        <f t="shared" si="21"/>
        <v>-499883.45839947066</v>
      </c>
      <c r="R127" s="2">
        <f t="shared" si="22"/>
        <v>-3.1386899720558232</v>
      </c>
      <c r="S127" s="21"/>
      <c r="T127" s="2">
        <f t="shared" si="23"/>
        <v>6622031.7063335702</v>
      </c>
      <c r="U127" s="2">
        <f t="shared" si="16"/>
        <v>41.578700319176029</v>
      </c>
      <c r="W127" s="161"/>
      <c r="X127" s="160"/>
      <c r="Z127" s="8" t="s">
        <v>0</v>
      </c>
      <c r="AA127" s="8">
        <v>0</v>
      </c>
      <c r="AB127" s="8">
        <v>0</v>
      </c>
      <c r="AC127" s="8">
        <v>0</v>
      </c>
      <c r="AD127" s="8">
        <v>1</v>
      </c>
      <c r="AE127" s="8">
        <v>0</v>
      </c>
      <c r="AF127" s="8">
        <v>1</v>
      </c>
      <c r="AG127" s="8" t="s">
        <v>0</v>
      </c>
    </row>
    <row r="128" spans="1:33" ht="12.75" customHeight="1" x14ac:dyDescent="0.2">
      <c r="A128" s="86">
        <v>200</v>
      </c>
      <c r="B128" s="140">
        <v>355</v>
      </c>
      <c r="C128" s="120"/>
      <c r="D128" s="9">
        <v>5</v>
      </c>
      <c r="E128" s="9" t="s">
        <v>418</v>
      </c>
      <c r="F128" s="2">
        <v>160047</v>
      </c>
      <c r="G128" s="2">
        <v>162445</v>
      </c>
      <c r="H128" s="2" cm="1">
        <v>5419331.0809836052</v>
      </c>
      <c r="I128" s="2" cm="1">
        <v>33.361021151673519</v>
      </c>
      <c r="J128" s="6"/>
      <c r="K128" s="2" cm="1">
        <v>-3652686.0464587808</v>
      </c>
      <c r="L128" s="2" cm="1">
        <v>-22.485678515551605</v>
      </c>
      <c r="M128" s="82"/>
      <c r="N128" s="2" cm="1">
        <v>-107795.04710630942</v>
      </c>
      <c r="O128" s="2" cm="1">
        <v>-0.66357873191732231</v>
      </c>
      <c r="P128" s="82"/>
      <c r="Q128" s="2">
        <f t="shared" si="21"/>
        <v>-3760481.0935650901</v>
      </c>
      <c r="R128" s="2">
        <f t="shared" si="22"/>
        <v>-23.149257247468928</v>
      </c>
      <c r="S128" s="21"/>
      <c r="T128" s="2">
        <f t="shared" si="23"/>
        <v>1658849.9874185151</v>
      </c>
      <c r="U128" s="2">
        <f t="shared" si="16"/>
        <v>10.211763904204593</v>
      </c>
      <c r="W128" s="161"/>
      <c r="X128" s="160"/>
      <c r="Z128" s="8" t="s">
        <v>0</v>
      </c>
      <c r="AA128" s="8">
        <v>0</v>
      </c>
      <c r="AB128" s="8">
        <v>0</v>
      </c>
      <c r="AC128" s="8">
        <v>0</v>
      </c>
      <c r="AD128" s="8">
        <v>1</v>
      </c>
      <c r="AE128" s="8">
        <v>0</v>
      </c>
      <c r="AF128" s="8">
        <v>1</v>
      </c>
      <c r="AG128" s="8" t="s">
        <v>0</v>
      </c>
    </row>
    <row r="129" spans="1:33" ht="12.75" customHeight="1" x14ac:dyDescent="0.2">
      <c r="A129" s="86">
        <v>268</v>
      </c>
      <c r="B129" s="140">
        <v>356</v>
      </c>
      <c r="C129" s="120"/>
      <c r="D129" s="9">
        <v>5</v>
      </c>
      <c r="E129" s="9" t="s">
        <v>419</v>
      </c>
      <c r="F129" s="2">
        <v>173556</v>
      </c>
      <c r="G129" s="2">
        <v>176731</v>
      </c>
      <c r="H129" s="2" cm="1">
        <v>20405333.984422855</v>
      </c>
      <c r="I129" s="2" cm="1">
        <v>115.4598456661415</v>
      </c>
      <c r="J129" s="6"/>
      <c r="K129" s="2" cm="1">
        <v>1144808.9703143006</v>
      </c>
      <c r="L129" s="2" cm="1">
        <v>6.4776919177410903</v>
      </c>
      <c r="M129" s="82"/>
      <c r="N129" s="2" cm="1">
        <v>108176.47457566287</v>
      </c>
      <c r="O129" s="2" cm="1">
        <v>0.61209677179251443</v>
      </c>
      <c r="P129" s="82"/>
      <c r="Q129" s="2">
        <f t="shared" si="21"/>
        <v>1252985.4448899636</v>
      </c>
      <c r="R129" s="2">
        <f t="shared" si="22"/>
        <v>7.0897886895336049</v>
      </c>
      <c r="S129" s="21"/>
      <c r="T129" s="2">
        <f t="shared" si="23"/>
        <v>21658319.429312818</v>
      </c>
      <c r="U129" s="2">
        <f t="shared" si="16"/>
        <v>122.54963435567511</v>
      </c>
      <c r="W129" s="161"/>
      <c r="X129" s="160"/>
      <c r="Z129" s="8" t="s">
        <v>0</v>
      </c>
      <c r="AA129" s="8">
        <v>0</v>
      </c>
      <c r="AB129" s="8">
        <v>0</v>
      </c>
      <c r="AC129" s="8">
        <v>0</v>
      </c>
      <c r="AD129" s="8">
        <v>1</v>
      </c>
      <c r="AE129" s="8">
        <v>0</v>
      </c>
      <c r="AF129" s="8">
        <v>1</v>
      </c>
      <c r="AG129" s="8" t="s">
        <v>0</v>
      </c>
    </row>
    <row r="130" spans="1:33" s="119" customFormat="1" ht="12.75" customHeight="1" x14ac:dyDescent="0.2">
      <c r="A130" s="158"/>
      <c r="B130" s="141">
        <v>404</v>
      </c>
      <c r="C130" s="118">
        <v>5</v>
      </c>
      <c r="D130" s="126" t="s">
        <v>467</v>
      </c>
      <c r="E130" s="118"/>
      <c r="F130" s="118">
        <f>SUMIF($D79:$D129,$C130,F79:F129)</f>
        <v>2047901</v>
      </c>
      <c r="G130" s="118">
        <f t="shared" ref="G130:H130" si="24">SUMIF($D79:$D129,$C130,G79:G129)</f>
        <v>2071972</v>
      </c>
      <c r="H130" s="118">
        <f t="shared" si="24"/>
        <v>20767294.416497163</v>
      </c>
      <c r="I130" s="118">
        <f>H130/$G130</f>
        <v>10.022960936005488</v>
      </c>
      <c r="J130" s="118"/>
      <c r="K130" s="118">
        <f>SUMIF($D79:$D129,$C130,K79:K129)</f>
        <v>-8943438.0717205405</v>
      </c>
      <c r="L130" s="118">
        <f>K130/$G130</f>
        <v>-4.3163894452823399</v>
      </c>
      <c r="M130" s="118"/>
      <c r="N130" s="118">
        <f>SUMIF($D79:$D129,$C130,N79:N129)</f>
        <v>-2356757.6885117167</v>
      </c>
      <c r="O130" s="118">
        <f>N130/$G130</f>
        <v>-1.1374466877504699</v>
      </c>
      <c r="P130" s="118"/>
      <c r="Q130" s="118">
        <f>SUMIF($D79:$D129,$C130,Q79:Q129)</f>
        <v>-11300195.760232259</v>
      </c>
      <c r="R130" s="118">
        <f>Q130/$G130</f>
        <v>-5.4538361330328105</v>
      </c>
      <c r="S130" s="118"/>
      <c r="T130" s="118">
        <f>SUMIF($D79:$D129,$C130,T79:T129)</f>
        <v>9467098.6562649067</v>
      </c>
      <c r="U130" s="118">
        <f t="shared" si="16"/>
        <v>4.569124802972679</v>
      </c>
      <c r="W130" s="161"/>
      <c r="X130" s="160"/>
      <c r="Z130" s="85" t="s">
        <v>0</v>
      </c>
      <c r="AA130" s="118">
        <f>SUMIF($D79:$D129,$C130,AA79:AA129)</f>
        <v>9</v>
      </c>
      <c r="AB130" s="118">
        <f t="shared" ref="AB130:AG130" si="25">SUMIF($D79:$D129,$C130,AB79:AB129)</f>
        <v>35</v>
      </c>
      <c r="AC130" s="118">
        <f t="shared" si="25"/>
        <v>3</v>
      </c>
      <c r="AD130" s="118">
        <f t="shared" si="25"/>
        <v>4</v>
      </c>
      <c r="AE130" s="118">
        <f t="shared" si="25"/>
        <v>0</v>
      </c>
      <c r="AF130" s="118">
        <f>SUMIF($D79:$D129,$C130,AF79:AF129)</f>
        <v>51</v>
      </c>
      <c r="AG130" s="118">
        <f t="shared" si="25"/>
        <v>0</v>
      </c>
    </row>
    <row r="131" spans="1:33" ht="12.75" customHeight="1" x14ac:dyDescent="0.2">
      <c r="A131" s="86">
        <v>339</v>
      </c>
      <c r="B131" s="140">
        <v>16</v>
      </c>
      <c r="C131" s="120"/>
      <c r="D131" s="9">
        <v>6</v>
      </c>
      <c r="E131" s="9" t="s">
        <v>79</v>
      </c>
      <c r="F131" s="2">
        <v>5101</v>
      </c>
      <c r="G131" s="2">
        <v>5259</v>
      </c>
      <c r="H131" s="2" cm="1">
        <v>382880.41066635738</v>
      </c>
      <c r="I131" s="2" cm="1">
        <v>72.804793813720735</v>
      </c>
      <c r="J131" s="6"/>
      <c r="K131" s="2" cm="1">
        <v>53762.330241108721</v>
      </c>
      <c r="L131" s="2" cm="1">
        <v>10.222918851703502</v>
      </c>
      <c r="M131" s="82"/>
      <c r="N131" s="2" cm="1">
        <v>-11941.007837475583</v>
      </c>
      <c r="O131" s="2" cm="1">
        <v>-2.2705852514690212</v>
      </c>
      <c r="P131" s="82"/>
      <c r="Q131" s="2">
        <f t="shared" ref="Q131:Q156" si="26">K131+N131</f>
        <v>41821.322403633138</v>
      </c>
      <c r="R131" s="2">
        <f t="shared" ref="R131:R156" si="27">L131+O131</f>
        <v>7.9523336002344811</v>
      </c>
      <c r="S131" s="21"/>
      <c r="T131" s="2">
        <f t="shared" ref="T131:T156" si="28">H131+Q131</f>
        <v>424701.73306999053</v>
      </c>
      <c r="U131" s="2">
        <f t="shared" si="16"/>
        <v>80.757127413955232</v>
      </c>
      <c r="W131" s="161"/>
      <c r="X131" s="160"/>
      <c r="Z131" s="8" t="s">
        <v>0</v>
      </c>
      <c r="AA131" s="8">
        <v>1</v>
      </c>
      <c r="AB131" s="8">
        <v>0</v>
      </c>
      <c r="AC131" s="8">
        <v>0</v>
      </c>
      <c r="AD131" s="8">
        <v>0</v>
      </c>
      <c r="AE131" s="8">
        <v>0</v>
      </c>
      <c r="AF131" s="8">
        <v>1</v>
      </c>
      <c r="AG131" s="8" t="s">
        <v>0</v>
      </c>
    </row>
    <row r="132" spans="1:33" ht="12.75" customHeight="1" x14ac:dyDescent="0.2">
      <c r="A132" s="86">
        <v>317</v>
      </c>
      <c r="B132" s="140">
        <v>21</v>
      </c>
      <c r="C132" s="120"/>
      <c r="D132" s="9">
        <v>6</v>
      </c>
      <c r="E132" s="9" t="s">
        <v>84</v>
      </c>
      <c r="F132" s="2">
        <v>8999</v>
      </c>
      <c r="G132" s="2">
        <v>9113</v>
      </c>
      <c r="H132" s="2" cm="1">
        <v>-730420.46215937124</v>
      </c>
      <c r="I132" s="2" cm="1">
        <v>-80.151482734486038</v>
      </c>
      <c r="J132" s="6"/>
      <c r="K132" s="2" cm="1">
        <v>106841.29327412564</v>
      </c>
      <c r="L132" s="2" cm="1">
        <v>11.724052811821094</v>
      </c>
      <c r="M132" s="82"/>
      <c r="N132" s="2" cm="1">
        <v>-289.07571180829291</v>
      </c>
      <c r="O132" s="2" cm="1">
        <v>-3.1721245671929431E-2</v>
      </c>
      <c r="P132" s="82"/>
      <c r="Q132" s="2">
        <f t="shared" si="26"/>
        <v>106552.21756231734</v>
      </c>
      <c r="R132" s="2">
        <f t="shared" si="27"/>
        <v>11.692331566149164</v>
      </c>
      <c r="S132" s="21"/>
      <c r="T132" s="2">
        <f t="shared" si="28"/>
        <v>-623868.24459705385</v>
      </c>
      <c r="U132" s="2">
        <f t="shared" si="16"/>
        <v>-68.459151168336859</v>
      </c>
      <c r="W132" s="161"/>
      <c r="X132" s="160"/>
      <c r="Z132" s="8" t="s">
        <v>0</v>
      </c>
      <c r="AA132" s="8">
        <v>1</v>
      </c>
      <c r="AB132" s="8">
        <v>0</v>
      </c>
      <c r="AC132" s="8">
        <v>0</v>
      </c>
      <c r="AD132" s="8">
        <v>0</v>
      </c>
      <c r="AE132" s="8">
        <v>0</v>
      </c>
      <c r="AF132" s="8">
        <v>1</v>
      </c>
      <c r="AG132" s="8" t="s">
        <v>0</v>
      </c>
    </row>
    <row r="133" spans="1:33" ht="12.75" customHeight="1" x14ac:dyDescent="0.2">
      <c r="A133" s="86">
        <v>589</v>
      </c>
      <c r="B133" s="140">
        <v>28</v>
      </c>
      <c r="C133" s="120"/>
      <c r="D133" s="9">
        <v>6</v>
      </c>
      <c r="E133" s="9" t="s">
        <v>91</v>
      </c>
      <c r="F133" s="2">
        <v>10187</v>
      </c>
      <c r="G133" s="2">
        <v>10201</v>
      </c>
      <c r="H133" s="2" cm="1">
        <v>526216.41418280965</v>
      </c>
      <c r="I133" s="2" cm="1">
        <v>51.584787195648431</v>
      </c>
      <c r="J133" s="6"/>
      <c r="K133" s="2" cm="1">
        <v>-28798.133431493072</v>
      </c>
      <c r="L133" s="2" cm="1">
        <v>-2.8230696433186031</v>
      </c>
      <c r="M133" s="82"/>
      <c r="N133" s="2" cm="1">
        <v>6874.4543414428299</v>
      </c>
      <c r="O133" s="2" cm="1">
        <v>0.67390004327446618</v>
      </c>
      <c r="P133" s="82"/>
      <c r="Q133" s="2">
        <f t="shared" si="26"/>
        <v>-21923.679090050242</v>
      </c>
      <c r="R133" s="2">
        <f t="shared" si="27"/>
        <v>-2.1491696000441367</v>
      </c>
      <c r="S133" s="21"/>
      <c r="T133" s="2">
        <f t="shared" si="28"/>
        <v>504292.73509275942</v>
      </c>
      <c r="U133" s="2">
        <f t="shared" si="16"/>
        <v>49.435617595604299</v>
      </c>
      <c r="W133" s="161"/>
      <c r="X133" s="160"/>
      <c r="Z133" s="8" t="s">
        <v>0</v>
      </c>
      <c r="AA133" s="8">
        <v>1</v>
      </c>
      <c r="AB133" s="8">
        <v>0</v>
      </c>
      <c r="AC133" s="8">
        <v>0</v>
      </c>
      <c r="AD133" s="8">
        <v>0</v>
      </c>
      <c r="AE133" s="8">
        <v>0</v>
      </c>
      <c r="AF133" s="8">
        <v>1</v>
      </c>
      <c r="AG133" s="8" t="s">
        <v>0</v>
      </c>
    </row>
    <row r="134" spans="1:33" ht="12.75" customHeight="1" x14ac:dyDescent="0.2">
      <c r="A134" s="86">
        <v>351</v>
      </c>
      <c r="B134" s="140">
        <v>46</v>
      </c>
      <c r="C134" s="120"/>
      <c r="D134" s="9">
        <v>6</v>
      </c>
      <c r="E134" s="9" t="s">
        <v>109</v>
      </c>
      <c r="F134" s="2">
        <v>12701</v>
      </c>
      <c r="G134" s="2">
        <v>13166</v>
      </c>
      <c r="H134" s="2" cm="1">
        <v>-1509865.0147094678</v>
      </c>
      <c r="I134" s="2" cm="1">
        <v>-114.67909879306302</v>
      </c>
      <c r="J134" s="6"/>
      <c r="K134" s="2" cm="1">
        <v>262539.92178623634</v>
      </c>
      <c r="L134" s="2" cm="1">
        <v>19.940750553413061</v>
      </c>
      <c r="M134" s="82"/>
      <c r="N134" s="2" cm="1">
        <v>6171.843560215013</v>
      </c>
      <c r="O134" s="2" cm="1">
        <v>0.46877134742632637</v>
      </c>
      <c r="P134" s="82"/>
      <c r="Q134" s="2">
        <f t="shared" si="26"/>
        <v>268711.76534645137</v>
      </c>
      <c r="R134" s="2">
        <f t="shared" si="27"/>
        <v>20.409521900839387</v>
      </c>
      <c r="S134" s="21"/>
      <c r="T134" s="2">
        <f t="shared" si="28"/>
        <v>-1241153.2493630163</v>
      </c>
      <c r="U134" s="2">
        <f t="shared" si="16"/>
        <v>-94.269576892223625</v>
      </c>
      <c r="W134" s="161"/>
      <c r="X134" s="160"/>
      <c r="Z134" s="8" t="s">
        <v>0</v>
      </c>
      <c r="AA134" s="8">
        <v>1</v>
      </c>
      <c r="AB134" s="8">
        <v>0</v>
      </c>
      <c r="AC134" s="8">
        <v>0</v>
      </c>
      <c r="AD134" s="8">
        <v>0</v>
      </c>
      <c r="AE134" s="8">
        <v>0</v>
      </c>
      <c r="AF134" s="8">
        <v>1</v>
      </c>
      <c r="AG134" s="8" t="s">
        <v>0</v>
      </c>
    </row>
    <row r="135" spans="1:33" ht="12.75" customHeight="1" x14ac:dyDescent="0.2">
      <c r="A135" s="86">
        <v>335</v>
      </c>
      <c r="B135" s="140">
        <v>51</v>
      </c>
      <c r="C135" s="120"/>
      <c r="D135" s="9">
        <v>6</v>
      </c>
      <c r="E135" s="9" t="s">
        <v>114</v>
      </c>
      <c r="F135" s="2">
        <v>13866</v>
      </c>
      <c r="G135" s="2">
        <v>13996</v>
      </c>
      <c r="H135" s="2" cm="1">
        <v>17480.625696148491</v>
      </c>
      <c r="I135" s="2" cm="1">
        <v>1.2489729705736274</v>
      </c>
      <c r="J135" s="6"/>
      <c r="K135" s="2" cm="1">
        <v>97348.216775092878</v>
      </c>
      <c r="L135" s="2" cm="1">
        <v>6.9554313214556212</v>
      </c>
      <c r="M135" s="82"/>
      <c r="N135" s="2" cm="1">
        <v>-3775.9582217396446</v>
      </c>
      <c r="O135" s="2" cm="1">
        <v>-0.26978838394824556</v>
      </c>
      <c r="P135" s="82"/>
      <c r="Q135" s="2">
        <f t="shared" si="26"/>
        <v>93572.25855335324</v>
      </c>
      <c r="R135" s="2">
        <f t="shared" si="27"/>
        <v>6.6856429375073754</v>
      </c>
      <c r="S135" s="21"/>
      <c r="T135" s="2">
        <f t="shared" si="28"/>
        <v>111052.88424950173</v>
      </c>
      <c r="U135" s="2">
        <f t="shared" si="16"/>
        <v>7.9346159080810041</v>
      </c>
      <c r="W135" s="161"/>
      <c r="X135" s="160"/>
      <c r="Z135" s="8" t="s">
        <v>0</v>
      </c>
      <c r="AA135" s="8">
        <v>1</v>
      </c>
      <c r="AB135" s="8">
        <v>0</v>
      </c>
      <c r="AC135" s="8">
        <v>0</v>
      </c>
      <c r="AD135" s="8">
        <v>0</v>
      </c>
      <c r="AE135" s="8">
        <v>0</v>
      </c>
      <c r="AF135" s="8">
        <v>1</v>
      </c>
      <c r="AG135" s="8" t="s">
        <v>0</v>
      </c>
    </row>
    <row r="136" spans="1:33" ht="12.75" customHeight="1" x14ac:dyDescent="0.2">
      <c r="A136" s="86">
        <v>331</v>
      </c>
      <c r="B136" s="140">
        <v>54</v>
      </c>
      <c r="C136" s="120"/>
      <c r="D136" s="9">
        <v>6</v>
      </c>
      <c r="E136" s="9" t="s">
        <v>117</v>
      </c>
      <c r="F136" s="2">
        <v>14208</v>
      </c>
      <c r="G136" s="2">
        <v>14473</v>
      </c>
      <c r="H136" s="2" cm="1">
        <v>582992.53782995301</v>
      </c>
      <c r="I136" s="2" cm="1">
        <v>40.281388642987146</v>
      </c>
      <c r="J136" s="6"/>
      <c r="K136" s="2" cm="1">
        <v>-161447.74370429921</v>
      </c>
      <c r="L136" s="2" cm="1">
        <v>-11.155098715145389</v>
      </c>
      <c r="M136" s="82"/>
      <c r="N136" s="2" cm="1">
        <v>-11803.991113259739</v>
      </c>
      <c r="O136" s="2" cm="1">
        <v>-0.81558703193945548</v>
      </c>
      <c r="P136" s="82"/>
      <c r="Q136" s="2">
        <f t="shared" si="26"/>
        <v>-173251.73481755896</v>
      </c>
      <c r="R136" s="2">
        <f t="shared" si="27"/>
        <v>-11.970685747084845</v>
      </c>
      <c r="S136" s="21"/>
      <c r="T136" s="2">
        <f t="shared" si="28"/>
        <v>409740.80301239406</v>
      </c>
      <c r="U136" s="2">
        <f t="shared" ref="U136:U199" si="29">T136/$G136</f>
        <v>28.310702895902306</v>
      </c>
      <c r="W136" s="161"/>
      <c r="X136" s="160"/>
      <c r="Z136" s="8" t="s">
        <v>0</v>
      </c>
      <c r="AA136" s="8">
        <v>1</v>
      </c>
      <c r="AB136" s="8">
        <v>0</v>
      </c>
      <c r="AC136" s="8">
        <v>0</v>
      </c>
      <c r="AD136" s="8">
        <v>0</v>
      </c>
      <c r="AE136" s="8">
        <v>0</v>
      </c>
      <c r="AF136" s="8">
        <v>1</v>
      </c>
      <c r="AG136" s="8" t="s">
        <v>0</v>
      </c>
    </row>
    <row r="137" spans="1:33" ht="12.75" customHeight="1" x14ac:dyDescent="0.2">
      <c r="A137" s="86">
        <v>312</v>
      </c>
      <c r="B137" s="140">
        <v>57</v>
      </c>
      <c r="C137" s="120"/>
      <c r="D137" s="9">
        <v>6</v>
      </c>
      <c r="E137" s="9" t="s">
        <v>120</v>
      </c>
      <c r="F137" s="2">
        <v>15156</v>
      </c>
      <c r="G137" s="2">
        <v>15192</v>
      </c>
      <c r="H137" s="2" cm="1">
        <v>-939117.34755323944</v>
      </c>
      <c r="I137" s="2" cm="1">
        <v>-61.816571060639774</v>
      </c>
      <c r="J137" s="6"/>
      <c r="K137" s="2" cm="1">
        <v>-132645.21839991945</v>
      </c>
      <c r="L137" s="2" cm="1">
        <v>-8.7312545023643668</v>
      </c>
      <c r="M137" s="82"/>
      <c r="N137" s="2" cm="1">
        <v>2395.9553779875059</v>
      </c>
      <c r="O137" s="2" cm="1">
        <v>0.15771164941992535</v>
      </c>
      <c r="P137" s="82"/>
      <c r="Q137" s="2">
        <f t="shared" si="26"/>
        <v>-130249.26302193195</v>
      </c>
      <c r="R137" s="2">
        <f t="shared" si="27"/>
        <v>-8.573542852944442</v>
      </c>
      <c r="S137" s="21"/>
      <c r="T137" s="2">
        <f t="shared" si="28"/>
        <v>-1069366.6105751714</v>
      </c>
      <c r="U137" s="2">
        <f t="shared" si="29"/>
        <v>-70.390113913584216</v>
      </c>
      <c r="W137" s="161"/>
      <c r="X137" s="160"/>
      <c r="Z137" s="8" t="s">
        <v>0</v>
      </c>
      <c r="AA137" s="8">
        <v>1</v>
      </c>
      <c r="AB137" s="8">
        <v>0</v>
      </c>
      <c r="AC137" s="8">
        <v>0</v>
      </c>
      <c r="AD137" s="8">
        <v>0</v>
      </c>
      <c r="AE137" s="8">
        <v>0</v>
      </c>
      <c r="AF137" s="8">
        <v>1</v>
      </c>
      <c r="AG137" s="8" t="s">
        <v>0</v>
      </c>
    </row>
    <row r="138" spans="1:33" ht="12.75" customHeight="1" x14ac:dyDescent="0.2">
      <c r="A138" s="86">
        <v>340</v>
      </c>
      <c r="B138" s="140">
        <v>92</v>
      </c>
      <c r="C138" s="120"/>
      <c r="D138" s="9">
        <v>6</v>
      </c>
      <c r="E138" s="9" t="s">
        <v>155</v>
      </c>
      <c r="F138" s="2">
        <v>19597</v>
      </c>
      <c r="G138" s="2">
        <v>20004</v>
      </c>
      <c r="H138" s="2" cm="1">
        <v>68800.479740193579</v>
      </c>
      <c r="I138" s="2" cm="1">
        <v>3.4393361197857217</v>
      </c>
      <c r="J138" s="6"/>
      <c r="K138" s="2" cm="1">
        <v>-137513.73925409361</v>
      </c>
      <c r="L138" s="2" cm="1">
        <v>-6.8743121002846239</v>
      </c>
      <c r="M138" s="82"/>
      <c r="N138" s="2" cm="1">
        <v>-181.11474774812632</v>
      </c>
      <c r="O138" s="2" cm="1">
        <v>-9.0539266020858988E-3</v>
      </c>
      <c r="P138" s="82"/>
      <c r="Q138" s="2">
        <f t="shared" si="26"/>
        <v>-137694.85400184174</v>
      </c>
      <c r="R138" s="2">
        <f t="shared" si="27"/>
        <v>-6.8833660268867094</v>
      </c>
      <c r="S138" s="21"/>
      <c r="T138" s="2">
        <f t="shared" si="28"/>
        <v>-68894.374261648161</v>
      </c>
      <c r="U138" s="2">
        <f t="shared" si="29"/>
        <v>-3.4440299071009877</v>
      </c>
      <c r="W138" s="161"/>
      <c r="X138" s="160"/>
      <c r="Z138" s="8" t="s">
        <v>0</v>
      </c>
      <c r="AA138" s="8">
        <v>0</v>
      </c>
      <c r="AB138" s="8">
        <v>1</v>
      </c>
      <c r="AC138" s="8">
        <v>0</v>
      </c>
      <c r="AD138" s="8">
        <v>0</v>
      </c>
      <c r="AE138" s="8">
        <v>0</v>
      </c>
      <c r="AF138" s="8">
        <v>1</v>
      </c>
      <c r="AG138" s="8" t="s">
        <v>0</v>
      </c>
    </row>
    <row r="139" spans="1:33" ht="12.75" customHeight="1" x14ac:dyDescent="0.2">
      <c r="A139" s="86">
        <v>313</v>
      </c>
      <c r="B139" s="140">
        <v>101</v>
      </c>
      <c r="C139" s="120"/>
      <c r="D139" s="9">
        <v>6</v>
      </c>
      <c r="E139" s="9" t="s">
        <v>164</v>
      </c>
      <c r="F139" s="2">
        <v>21020</v>
      </c>
      <c r="G139" s="2">
        <v>21576</v>
      </c>
      <c r="H139" s="2" cm="1">
        <v>-1133716.0055848695</v>
      </c>
      <c r="I139" s="2" cm="1">
        <v>-52.545235705639115</v>
      </c>
      <c r="J139" s="6"/>
      <c r="K139" s="2" cm="1">
        <v>107767.04543776158</v>
      </c>
      <c r="L139" s="2" cm="1">
        <v>4.99476480523552</v>
      </c>
      <c r="M139" s="82"/>
      <c r="N139" s="2" cm="1">
        <v>-4295.7652046515232</v>
      </c>
      <c r="O139" s="2" cm="1">
        <v>-0.19909924011176877</v>
      </c>
      <c r="P139" s="82"/>
      <c r="Q139" s="2">
        <f t="shared" si="26"/>
        <v>103471.28023311005</v>
      </c>
      <c r="R139" s="2">
        <f t="shared" si="27"/>
        <v>4.795665565123751</v>
      </c>
      <c r="S139" s="21"/>
      <c r="T139" s="2">
        <f t="shared" si="28"/>
        <v>-1030244.7253517595</v>
      </c>
      <c r="U139" s="2">
        <f t="shared" si="29"/>
        <v>-47.74957014051536</v>
      </c>
      <c r="W139" s="161"/>
      <c r="X139" s="160"/>
      <c r="Z139" s="8" t="s">
        <v>0</v>
      </c>
      <c r="AA139" s="8">
        <v>0</v>
      </c>
      <c r="AB139" s="8">
        <v>1</v>
      </c>
      <c r="AC139" s="8">
        <v>0</v>
      </c>
      <c r="AD139" s="8">
        <v>0</v>
      </c>
      <c r="AE139" s="8">
        <v>0</v>
      </c>
      <c r="AF139" s="8">
        <v>1</v>
      </c>
      <c r="AG139" s="8" t="s">
        <v>0</v>
      </c>
    </row>
    <row r="140" spans="1:33" ht="12.75" customHeight="1" x14ac:dyDescent="0.2">
      <c r="A140" s="86">
        <v>352</v>
      </c>
      <c r="B140" s="140">
        <v>125</v>
      </c>
      <c r="C140" s="120"/>
      <c r="D140" s="9">
        <v>6</v>
      </c>
      <c r="E140" s="9" t="s">
        <v>188</v>
      </c>
      <c r="F140" s="2">
        <v>23502</v>
      </c>
      <c r="G140" s="2">
        <v>23762</v>
      </c>
      <c r="H140" s="2" cm="1">
        <v>-1467974.9542592084</v>
      </c>
      <c r="I140" s="2" cm="1">
        <v>-61.778257480818468</v>
      </c>
      <c r="J140" s="6"/>
      <c r="K140" s="2" cm="1">
        <v>156722.94086338545</v>
      </c>
      <c r="L140" s="2" cm="1">
        <v>6.5955281905304872</v>
      </c>
      <c r="M140" s="82"/>
      <c r="N140" s="2" cm="1">
        <v>-14793.250173056178</v>
      </c>
      <c r="O140" s="2" cm="1">
        <v>-0.62255913530242313</v>
      </c>
      <c r="P140" s="82"/>
      <c r="Q140" s="2">
        <f t="shared" si="26"/>
        <v>141929.69069032927</v>
      </c>
      <c r="R140" s="2">
        <f t="shared" si="27"/>
        <v>5.9729690552280639</v>
      </c>
      <c r="S140" s="21"/>
      <c r="T140" s="2">
        <f t="shared" si="28"/>
        <v>-1326045.2635688791</v>
      </c>
      <c r="U140" s="2">
        <f t="shared" si="29"/>
        <v>-55.805288425590398</v>
      </c>
      <c r="W140" s="161"/>
      <c r="X140" s="160"/>
      <c r="Z140" s="8" t="s">
        <v>0</v>
      </c>
      <c r="AA140" s="8">
        <v>0</v>
      </c>
      <c r="AB140" s="8">
        <v>1</v>
      </c>
      <c r="AC140" s="8">
        <v>0</v>
      </c>
      <c r="AD140" s="8">
        <v>0</v>
      </c>
      <c r="AE140" s="8">
        <v>0</v>
      </c>
      <c r="AF140" s="8">
        <v>1</v>
      </c>
      <c r="AG140" s="8" t="s">
        <v>0</v>
      </c>
    </row>
    <row r="141" spans="1:33" ht="12.75" customHeight="1" x14ac:dyDescent="0.2">
      <c r="A141" s="86">
        <v>308</v>
      </c>
      <c r="B141" s="140">
        <v>137</v>
      </c>
      <c r="C141" s="120"/>
      <c r="D141" s="9">
        <v>6</v>
      </c>
      <c r="E141" s="9" t="s">
        <v>200</v>
      </c>
      <c r="F141" s="2">
        <v>24529</v>
      </c>
      <c r="G141" s="2">
        <v>24767</v>
      </c>
      <c r="H141" s="2" cm="1">
        <v>-3656343.9823467988</v>
      </c>
      <c r="I141" s="2" cm="1">
        <v>-147.62966779774695</v>
      </c>
      <c r="J141" s="6"/>
      <c r="K141" s="2" cm="1">
        <v>77884.317654309911</v>
      </c>
      <c r="L141" s="2" cm="1">
        <v>3.1446811343444869</v>
      </c>
      <c r="M141" s="82"/>
      <c r="N141" s="2" cm="1">
        <v>25003.165751277109</v>
      </c>
      <c r="O141" s="2" cm="1">
        <v>1.0095355009196556</v>
      </c>
      <c r="P141" s="82"/>
      <c r="Q141" s="2">
        <f t="shared" si="26"/>
        <v>102887.48340558702</v>
      </c>
      <c r="R141" s="2">
        <f t="shared" si="27"/>
        <v>4.1542166352641425</v>
      </c>
      <c r="S141" s="21"/>
      <c r="T141" s="2">
        <f t="shared" si="28"/>
        <v>-3553456.498941212</v>
      </c>
      <c r="U141" s="2">
        <f t="shared" si="29"/>
        <v>-143.47545116248281</v>
      </c>
      <c r="W141" s="161"/>
      <c r="X141" s="160"/>
      <c r="Z141" s="8" t="s">
        <v>0</v>
      </c>
      <c r="AA141" s="8">
        <v>0</v>
      </c>
      <c r="AB141" s="8">
        <v>1</v>
      </c>
      <c r="AC141" s="8">
        <v>0</v>
      </c>
      <c r="AD141" s="8">
        <v>0</v>
      </c>
      <c r="AE141" s="8">
        <v>0</v>
      </c>
      <c r="AF141" s="8">
        <v>1</v>
      </c>
      <c r="AG141" s="8" t="s">
        <v>0</v>
      </c>
    </row>
    <row r="142" spans="1:33" ht="12.75" customHeight="1" x14ac:dyDescent="0.2">
      <c r="A142" s="86">
        <v>327</v>
      </c>
      <c r="B142" s="140">
        <v>187</v>
      </c>
      <c r="C142" s="120"/>
      <c r="D142" s="9">
        <v>6</v>
      </c>
      <c r="E142" s="9" t="s">
        <v>250</v>
      </c>
      <c r="F142" s="2">
        <v>29677</v>
      </c>
      <c r="G142" s="2">
        <v>30030</v>
      </c>
      <c r="H142" s="2" cm="1">
        <v>-2295536.950903791</v>
      </c>
      <c r="I142" s="2" cm="1">
        <v>-76.441456906553142</v>
      </c>
      <c r="J142" s="6"/>
      <c r="K142" s="2" cm="1">
        <v>223410.99921940186</v>
      </c>
      <c r="L142" s="2" cm="1">
        <v>7.4395937135997956</v>
      </c>
      <c r="M142" s="82"/>
      <c r="N142" s="2" cm="1">
        <v>18074.380503692562</v>
      </c>
      <c r="O142" s="2" cm="1">
        <v>0.60187747265043501</v>
      </c>
      <c r="P142" s="82"/>
      <c r="Q142" s="2">
        <f t="shared" si="26"/>
        <v>241485.3797230944</v>
      </c>
      <c r="R142" s="2">
        <f t="shared" si="27"/>
        <v>8.0414711862502308</v>
      </c>
      <c r="S142" s="21"/>
      <c r="T142" s="2">
        <f t="shared" si="28"/>
        <v>-2054051.5711806966</v>
      </c>
      <c r="U142" s="2">
        <f t="shared" si="29"/>
        <v>-68.399985720302922</v>
      </c>
      <c r="W142" s="161"/>
      <c r="X142" s="160"/>
      <c r="Z142" s="8" t="s">
        <v>0</v>
      </c>
      <c r="AA142" s="8">
        <v>0</v>
      </c>
      <c r="AB142" s="8">
        <v>1</v>
      </c>
      <c r="AC142" s="8">
        <v>0</v>
      </c>
      <c r="AD142" s="8">
        <v>0</v>
      </c>
      <c r="AE142" s="8">
        <v>0</v>
      </c>
      <c r="AF142" s="8">
        <v>1</v>
      </c>
      <c r="AG142" s="8" t="s">
        <v>0</v>
      </c>
    </row>
    <row r="143" spans="1:33" ht="12.75" customHeight="1" x14ac:dyDescent="0.2">
      <c r="A143" s="86">
        <v>353</v>
      </c>
      <c r="B143" s="140">
        <v>211</v>
      </c>
      <c r="C143" s="120"/>
      <c r="D143" s="9">
        <v>6</v>
      </c>
      <c r="E143" s="9" t="s">
        <v>274</v>
      </c>
      <c r="F143" s="2">
        <v>34208</v>
      </c>
      <c r="G143" s="2">
        <v>34160</v>
      </c>
      <c r="H143" s="2" cm="1">
        <v>-2682412.2756634559</v>
      </c>
      <c r="I143" s="2" cm="1">
        <v>-78.524949521763929</v>
      </c>
      <c r="J143" s="6"/>
      <c r="K143" s="2" cm="1">
        <v>545798.15726095764</v>
      </c>
      <c r="L143" s="2" cm="1">
        <v>15.977697812088923</v>
      </c>
      <c r="M143" s="82"/>
      <c r="N143" s="2" cm="1">
        <v>-54387.42845967647</v>
      </c>
      <c r="O143" s="2" cm="1">
        <v>-1.5921378354706226</v>
      </c>
      <c r="P143" s="82"/>
      <c r="Q143" s="2">
        <f t="shared" si="26"/>
        <v>491410.72880128119</v>
      </c>
      <c r="R143" s="2">
        <f t="shared" si="27"/>
        <v>14.3855599766183</v>
      </c>
      <c r="S143" s="21"/>
      <c r="T143" s="2">
        <f t="shared" si="28"/>
        <v>-2191001.5468621748</v>
      </c>
      <c r="U143" s="2">
        <f t="shared" si="29"/>
        <v>-64.139389545145633</v>
      </c>
      <c r="W143" s="161"/>
      <c r="X143" s="160"/>
      <c r="Z143" s="8" t="s">
        <v>0</v>
      </c>
      <c r="AA143" s="8">
        <v>0</v>
      </c>
      <c r="AB143" s="8">
        <v>1</v>
      </c>
      <c r="AC143" s="8">
        <v>0</v>
      </c>
      <c r="AD143" s="8">
        <v>0</v>
      </c>
      <c r="AE143" s="8">
        <v>0</v>
      </c>
      <c r="AF143" s="8">
        <v>1</v>
      </c>
      <c r="AG143" s="8" t="s">
        <v>0</v>
      </c>
    </row>
    <row r="144" spans="1:33" ht="12.75" customHeight="1" x14ac:dyDescent="0.2">
      <c r="A144" s="86">
        <v>310</v>
      </c>
      <c r="B144" s="140">
        <v>244</v>
      </c>
      <c r="C144" s="120"/>
      <c r="D144" s="9">
        <v>6</v>
      </c>
      <c r="E144" s="9" t="s">
        <v>307</v>
      </c>
      <c r="F144" s="2">
        <v>42754</v>
      </c>
      <c r="G144" s="2">
        <v>42824</v>
      </c>
      <c r="H144" s="2" cm="1">
        <v>-1870333.3828856014</v>
      </c>
      <c r="I144" s="2" cm="1">
        <v>-43.674887513674605</v>
      </c>
      <c r="J144" s="6"/>
      <c r="K144" s="2" cm="1">
        <v>379233.84416904789</v>
      </c>
      <c r="L144" s="2" cm="1">
        <v>8.8556380573754883</v>
      </c>
      <c r="M144" s="82"/>
      <c r="N144" s="2" cm="1">
        <v>19751.592556052914</v>
      </c>
      <c r="O144" s="2" cm="1">
        <v>0.46122717532348484</v>
      </c>
      <c r="P144" s="82"/>
      <c r="Q144" s="2">
        <f t="shared" si="26"/>
        <v>398985.43672510079</v>
      </c>
      <c r="R144" s="2">
        <f t="shared" si="27"/>
        <v>9.3168652326989729</v>
      </c>
      <c r="S144" s="21"/>
      <c r="T144" s="2">
        <f t="shared" si="28"/>
        <v>-1471347.9461605006</v>
      </c>
      <c r="U144" s="2">
        <f t="shared" si="29"/>
        <v>-34.358022280975639</v>
      </c>
      <c r="W144" s="161"/>
      <c r="X144" s="160"/>
      <c r="Z144" s="8" t="s">
        <v>0</v>
      </c>
      <c r="AA144" s="8">
        <v>0</v>
      </c>
      <c r="AB144" s="8">
        <v>1</v>
      </c>
      <c r="AC144" s="8">
        <v>0</v>
      </c>
      <c r="AD144" s="8">
        <v>0</v>
      </c>
      <c r="AE144" s="8">
        <v>0</v>
      </c>
      <c r="AF144" s="8">
        <v>1</v>
      </c>
      <c r="AG144" s="8" t="s">
        <v>0</v>
      </c>
    </row>
    <row r="145" spans="1:33" ht="12.75" customHeight="1" x14ac:dyDescent="0.2">
      <c r="A145" s="86">
        <v>736</v>
      </c>
      <c r="B145" s="140">
        <v>255</v>
      </c>
      <c r="C145" s="120"/>
      <c r="D145" s="9">
        <v>6</v>
      </c>
      <c r="E145" s="9" t="s">
        <v>318</v>
      </c>
      <c r="F145" s="2">
        <v>42763</v>
      </c>
      <c r="G145" s="2">
        <v>44059</v>
      </c>
      <c r="H145" s="2" cm="1">
        <v>577167.14366054162</v>
      </c>
      <c r="I145" s="2" cm="1">
        <v>13.099869349293938</v>
      </c>
      <c r="J145" s="6"/>
      <c r="K145" s="2" cm="1">
        <v>-61988.061710763606</v>
      </c>
      <c r="L145" s="2" cm="1">
        <v>-1.4069330150653352</v>
      </c>
      <c r="M145" s="82"/>
      <c r="N145" s="2" cm="1">
        <v>-22356.967022756398</v>
      </c>
      <c r="O145" s="2" cm="1">
        <v>-0.50743246607404613</v>
      </c>
      <c r="P145" s="82"/>
      <c r="Q145" s="2">
        <f t="shared" si="26"/>
        <v>-84345.028733520012</v>
      </c>
      <c r="R145" s="2">
        <f t="shared" si="27"/>
        <v>-1.9143654811393813</v>
      </c>
      <c r="S145" s="21"/>
      <c r="T145" s="2">
        <f t="shared" si="28"/>
        <v>492822.11492702161</v>
      </c>
      <c r="U145" s="2">
        <f t="shared" si="29"/>
        <v>11.185503868154557</v>
      </c>
      <c r="W145" s="161"/>
      <c r="X145" s="160"/>
      <c r="Z145" s="8" t="s">
        <v>0</v>
      </c>
      <c r="AA145" s="8">
        <v>0</v>
      </c>
      <c r="AB145" s="8">
        <v>1</v>
      </c>
      <c r="AC145" s="8">
        <v>0</v>
      </c>
      <c r="AD145" s="8">
        <v>0</v>
      </c>
      <c r="AE145" s="8">
        <v>0</v>
      </c>
      <c r="AF145" s="8">
        <v>1</v>
      </c>
      <c r="AG145" s="8" t="s">
        <v>0</v>
      </c>
    </row>
    <row r="146" spans="1:33" ht="12.75" customHeight="1" x14ac:dyDescent="0.2">
      <c r="A146" s="86">
        <v>342</v>
      </c>
      <c r="B146" s="140">
        <v>264</v>
      </c>
      <c r="C146" s="120"/>
      <c r="D146" s="9">
        <v>6</v>
      </c>
      <c r="E146" s="9" t="s">
        <v>327</v>
      </c>
      <c r="F146" s="2">
        <v>45874</v>
      </c>
      <c r="G146" s="2">
        <v>46194</v>
      </c>
      <c r="H146" s="2" cm="1">
        <v>-2586675.2731740363</v>
      </c>
      <c r="I146" s="2" cm="1">
        <v>-55.99591447317912</v>
      </c>
      <c r="J146" s="6"/>
      <c r="K146" s="2" cm="1">
        <v>702548.46772720036</v>
      </c>
      <c r="L146" s="2" cm="1">
        <v>15.20865194023467</v>
      </c>
      <c r="M146" s="82"/>
      <c r="N146" s="2" cm="1">
        <v>44508.37018360653</v>
      </c>
      <c r="O146" s="2" cm="1">
        <v>0.9635097671473899</v>
      </c>
      <c r="P146" s="82"/>
      <c r="Q146" s="2">
        <f t="shared" si="26"/>
        <v>747056.83791080688</v>
      </c>
      <c r="R146" s="2">
        <f t="shared" si="27"/>
        <v>16.17216170738206</v>
      </c>
      <c r="S146" s="21"/>
      <c r="T146" s="2">
        <f t="shared" si="28"/>
        <v>-1839618.4352632295</v>
      </c>
      <c r="U146" s="2">
        <f t="shared" si="29"/>
        <v>-39.82375276579706</v>
      </c>
      <c r="W146" s="161"/>
      <c r="X146" s="160"/>
      <c r="Z146" s="8" t="s">
        <v>0</v>
      </c>
      <c r="AA146" s="8">
        <v>0</v>
      </c>
      <c r="AB146" s="8">
        <v>1</v>
      </c>
      <c r="AC146" s="8">
        <v>0</v>
      </c>
      <c r="AD146" s="8">
        <v>0</v>
      </c>
      <c r="AE146" s="8">
        <v>0</v>
      </c>
      <c r="AF146" s="8">
        <v>1</v>
      </c>
      <c r="AG146" s="8" t="s">
        <v>0</v>
      </c>
    </row>
    <row r="147" spans="1:33" ht="12.75" customHeight="1" x14ac:dyDescent="0.2">
      <c r="A147" s="86">
        <v>1581</v>
      </c>
      <c r="B147" s="140">
        <v>277</v>
      </c>
      <c r="C147" s="120"/>
      <c r="D147" s="9">
        <v>6</v>
      </c>
      <c r="E147" s="9" t="s">
        <v>340</v>
      </c>
      <c r="F147" s="2">
        <v>49035</v>
      </c>
      <c r="G147" s="2">
        <v>49515</v>
      </c>
      <c r="H147" s="2" cm="1">
        <v>-3450878.5037295986</v>
      </c>
      <c r="I147" s="2" cm="1">
        <v>-69.693597974948972</v>
      </c>
      <c r="J147" s="6"/>
      <c r="K147" s="2" cm="1">
        <v>-1733895.8710328618</v>
      </c>
      <c r="L147" s="2" cm="1">
        <v>-35.017588024494835</v>
      </c>
      <c r="M147" s="82"/>
      <c r="N147" s="2" cm="1">
        <v>5540.9862149976689</v>
      </c>
      <c r="O147" s="2" cm="1">
        <v>0.11190520478638127</v>
      </c>
      <c r="P147" s="82"/>
      <c r="Q147" s="2">
        <f t="shared" si="26"/>
        <v>-1728354.884817864</v>
      </c>
      <c r="R147" s="2">
        <f t="shared" si="27"/>
        <v>-34.905682819708453</v>
      </c>
      <c r="S147" s="21"/>
      <c r="T147" s="2">
        <f t="shared" si="28"/>
        <v>-5179233.3885474624</v>
      </c>
      <c r="U147" s="2">
        <f t="shared" si="29"/>
        <v>-104.59928079465743</v>
      </c>
      <c r="W147" s="161"/>
      <c r="X147" s="160"/>
      <c r="Z147" s="8" t="s">
        <v>0</v>
      </c>
      <c r="AA147" s="8">
        <v>0</v>
      </c>
      <c r="AB147" s="8">
        <v>1</v>
      </c>
      <c r="AC147" s="8">
        <v>0</v>
      </c>
      <c r="AD147" s="8">
        <v>0</v>
      </c>
      <c r="AE147" s="8">
        <v>0</v>
      </c>
      <c r="AF147" s="8">
        <v>1</v>
      </c>
      <c r="AG147" s="8" t="s">
        <v>0</v>
      </c>
    </row>
    <row r="148" spans="1:33" ht="12.75" customHeight="1" x14ac:dyDescent="0.2">
      <c r="A148" s="86">
        <v>321</v>
      </c>
      <c r="B148" s="140">
        <v>280</v>
      </c>
      <c r="C148" s="120"/>
      <c r="D148" s="9">
        <v>6</v>
      </c>
      <c r="E148" s="9" t="s">
        <v>343</v>
      </c>
      <c r="F148" s="2">
        <v>49300</v>
      </c>
      <c r="G148" s="2">
        <v>49911</v>
      </c>
      <c r="H148" s="2" cm="1">
        <v>-4002684.9717158163</v>
      </c>
      <c r="I148" s="2" cm="1">
        <v>-80.19644911373878</v>
      </c>
      <c r="J148" s="6"/>
      <c r="K148" s="2" cm="1">
        <v>63770.245567506645</v>
      </c>
      <c r="L148" s="2" cm="1">
        <v>1.277679180291051</v>
      </c>
      <c r="M148" s="82"/>
      <c r="N148" s="2" cm="1">
        <v>-47448.520257334989</v>
      </c>
      <c r="O148" s="2" cm="1">
        <v>-0.95066258454719377</v>
      </c>
      <c r="P148" s="82"/>
      <c r="Q148" s="2">
        <f t="shared" si="26"/>
        <v>16321.725310171656</v>
      </c>
      <c r="R148" s="2">
        <f t="shared" si="27"/>
        <v>0.32701659574385722</v>
      </c>
      <c r="S148" s="21"/>
      <c r="T148" s="2">
        <f t="shared" si="28"/>
        <v>-3986363.2464056448</v>
      </c>
      <c r="U148" s="2">
        <f t="shared" si="29"/>
        <v>-79.869432517994923</v>
      </c>
      <c r="W148" s="161"/>
      <c r="X148" s="160"/>
      <c r="Z148" s="8" t="s">
        <v>0</v>
      </c>
      <c r="AA148" s="8">
        <v>0</v>
      </c>
      <c r="AB148" s="8">
        <v>1</v>
      </c>
      <c r="AC148" s="8">
        <v>0</v>
      </c>
      <c r="AD148" s="8">
        <v>0</v>
      </c>
      <c r="AE148" s="8">
        <v>0</v>
      </c>
      <c r="AF148" s="8">
        <v>1</v>
      </c>
      <c r="AG148" s="8" t="s">
        <v>0</v>
      </c>
    </row>
    <row r="149" spans="1:33" ht="12.75" customHeight="1" x14ac:dyDescent="0.2">
      <c r="A149" s="86">
        <v>632</v>
      </c>
      <c r="B149" s="140">
        <v>284</v>
      </c>
      <c r="C149" s="120"/>
      <c r="D149" s="9">
        <v>6</v>
      </c>
      <c r="E149" s="9" t="s">
        <v>347</v>
      </c>
      <c r="F149" s="2">
        <v>51513</v>
      </c>
      <c r="G149" s="2">
        <v>52197</v>
      </c>
      <c r="H149" s="2" cm="1">
        <v>-3012378.8712257491</v>
      </c>
      <c r="I149" s="2" cm="1">
        <v>-57.711724260508248</v>
      </c>
      <c r="J149" s="6"/>
      <c r="K149" s="2" cm="1">
        <v>1143526.9644348989</v>
      </c>
      <c r="L149" s="2" cm="1">
        <v>21.907905903306684</v>
      </c>
      <c r="M149" s="82"/>
      <c r="N149" s="2" cm="1">
        <v>-24631.257138087021</v>
      </c>
      <c r="O149" s="2" cm="1">
        <v>-0.4718902836961324</v>
      </c>
      <c r="P149" s="82"/>
      <c r="Q149" s="2">
        <f t="shared" si="26"/>
        <v>1118895.707296812</v>
      </c>
      <c r="R149" s="2">
        <f t="shared" si="27"/>
        <v>21.436015619610551</v>
      </c>
      <c r="S149" s="21"/>
      <c r="T149" s="2">
        <f t="shared" si="28"/>
        <v>-1893483.1639289372</v>
      </c>
      <c r="U149" s="2">
        <f t="shared" si="29"/>
        <v>-36.275708640897697</v>
      </c>
      <c r="W149" s="161"/>
      <c r="X149" s="160"/>
      <c r="Z149" s="8" t="s">
        <v>0</v>
      </c>
      <c r="AA149" s="8">
        <v>0</v>
      </c>
      <c r="AB149" s="8">
        <v>0</v>
      </c>
      <c r="AC149" s="8">
        <v>1</v>
      </c>
      <c r="AD149" s="8">
        <v>0</v>
      </c>
      <c r="AE149" s="8">
        <v>0</v>
      </c>
      <c r="AF149" s="8">
        <v>1</v>
      </c>
      <c r="AG149" s="8" t="s">
        <v>0</v>
      </c>
    </row>
    <row r="150" spans="1:33" ht="12.75" customHeight="1" x14ac:dyDescent="0.2">
      <c r="A150" s="86">
        <v>1961</v>
      </c>
      <c r="B150" s="140">
        <v>293</v>
      </c>
      <c r="C150" s="120"/>
      <c r="D150" s="9">
        <v>6</v>
      </c>
      <c r="E150" s="9" t="s">
        <v>356</v>
      </c>
      <c r="F150" s="2">
        <v>54461</v>
      </c>
      <c r="G150" s="2">
        <v>55712</v>
      </c>
      <c r="H150" s="2" cm="1">
        <v>-3876704.874091181</v>
      </c>
      <c r="I150" s="2" cm="1">
        <v>-69.584737113928441</v>
      </c>
      <c r="J150" s="6"/>
      <c r="K150" s="2" cm="1">
        <v>450649.45407108311</v>
      </c>
      <c r="L150" s="2" cm="1">
        <v>8.0889117976572926</v>
      </c>
      <c r="M150" s="82"/>
      <c r="N150" s="2" cm="1">
        <v>-34685.039329573112</v>
      </c>
      <c r="O150" s="2" cm="1">
        <v>-0.6225775296089372</v>
      </c>
      <c r="P150" s="82"/>
      <c r="Q150" s="2">
        <f t="shared" si="26"/>
        <v>415964.41474151</v>
      </c>
      <c r="R150" s="2">
        <f t="shared" si="27"/>
        <v>7.4663342680483558</v>
      </c>
      <c r="S150" s="21"/>
      <c r="T150" s="2">
        <f t="shared" si="28"/>
        <v>-3460740.4593496709</v>
      </c>
      <c r="U150" s="2">
        <f t="shared" si="29"/>
        <v>-62.118402845880077</v>
      </c>
      <c r="W150" s="161"/>
      <c r="X150" s="160"/>
      <c r="Z150" s="8" t="s">
        <v>0</v>
      </c>
      <c r="AA150" s="8">
        <v>0</v>
      </c>
      <c r="AB150" s="8">
        <v>0</v>
      </c>
      <c r="AC150" s="8">
        <v>1</v>
      </c>
      <c r="AD150" s="8">
        <v>0</v>
      </c>
      <c r="AE150" s="8">
        <v>0</v>
      </c>
      <c r="AF150" s="8">
        <v>1</v>
      </c>
      <c r="AG150" s="8" t="s">
        <v>0</v>
      </c>
    </row>
    <row r="151" spans="1:33" ht="12.75" customHeight="1" x14ac:dyDescent="0.2">
      <c r="A151" s="86">
        <v>356</v>
      </c>
      <c r="B151" s="140">
        <v>305</v>
      </c>
      <c r="C151" s="120"/>
      <c r="D151" s="9">
        <v>6</v>
      </c>
      <c r="E151" s="9" t="s">
        <v>368</v>
      </c>
      <c r="F151" s="2">
        <v>61868</v>
      </c>
      <c r="G151" s="2">
        <v>63036</v>
      </c>
      <c r="H151" s="2" cm="1">
        <v>-4151332.6354620717</v>
      </c>
      <c r="I151" s="2" cm="1">
        <v>-65.856536510280975</v>
      </c>
      <c r="J151" s="6"/>
      <c r="K151" s="2" cm="1">
        <v>663357.03469244414</v>
      </c>
      <c r="L151" s="2" cm="1">
        <v>10.523463333530746</v>
      </c>
      <c r="M151" s="82"/>
      <c r="N151" s="2" cm="1">
        <v>-50588.565443066036</v>
      </c>
      <c r="O151" s="2" cm="1">
        <v>-0.80253451112167706</v>
      </c>
      <c r="P151" s="82"/>
      <c r="Q151" s="2">
        <f t="shared" si="26"/>
        <v>612768.46924937807</v>
      </c>
      <c r="R151" s="2">
        <f t="shared" si="27"/>
        <v>9.7209288224090677</v>
      </c>
      <c r="S151" s="21"/>
      <c r="T151" s="2">
        <f t="shared" si="28"/>
        <v>-3538564.1662126938</v>
      </c>
      <c r="U151" s="2">
        <f t="shared" si="29"/>
        <v>-56.135607687871911</v>
      </c>
      <c r="W151" s="161"/>
      <c r="X151" s="160"/>
      <c r="Z151" s="8" t="s">
        <v>0</v>
      </c>
      <c r="AA151" s="8">
        <v>0</v>
      </c>
      <c r="AB151" s="8">
        <v>0</v>
      </c>
      <c r="AC151" s="8">
        <v>1</v>
      </c>
      <c r="AD151" s="8">
        <v>0</v>
      </c>
      <c r="AE151" s="8">
        <v>0</v>
      </c>
      <c r="AF151" s="8">
        <v>1</v>
      </c>
      <c r="AG151" s="8" t="s">
        <v>0</v>
      </c>
    </row>
    <row r="152" spans="1:33" ht="12.75" customHeight="1" x14ac:dyDescent="0.2">
      <c r="A152" s="86">
        <v>355</v>
      </c>
      <c r="B152" s="140">
        <v>306</v>
      </c>
      <c r="C152" s="120"/>
      <c r="D152" s="9">
        <v>6</v>
      </c>
      <c r="E152" s="9" t="s">
        <v>369</v>
      </c>
      <c r="F152" s="2">
        <v>62830</v>
      </c>
      <c r="G152" s="2">
        <v>63934</v>
      </c>
      <c r="H152" s="2" cm="1">
        <v>-6536627.9883439448</v>
      </c>
      <c r="I152" s="2" cm="1">
        <v>-102.24024757318398</v>
      </c>
      <c r="J152" s="6"/>
      <c r="K152" s="2" cm="1">
        <v>501220.44376707124</v>
      </c>
      <c r="L152" s="2" cm="1">
        <v>7.839654077127526</v>
      </c>
      <c r="M152" s="82"/>
      <c r="N152" s="2" cm="1">
        <v>-90275.888502458241</v>
      </c>
      <c r="O152" s="2" cm="1">
        <v>-1.412016900279323</v>
      </c>
      <c r="P152" s="82"/>
      <c r="Q152" s="2">
        <f t="shared" si="26"/>
        <v>410944.55526461301</v>
      </c>
      <c r="R152" s="2">
        <f t="shared" si="27"/>
        <v>6.4276371768482026</v>
      </c>
      <c r="S152" s="21"/>
      <c r="T152" s="2">
        <f t="shared" si="28"/>
        <v>-6125683.4330793321</v>
      </c>
      <c r="U152" s="2">
        <f t="shared" si="29"/>
        <v>-95.812610396335785</v>
      </c>
      <c r="W152" s="161"/>
      <c r="X152" s="160"/>
      <c r="Z152" s="8" t="s">
        <v>0</v>
      </c>
      <c r="AA152" s="8">
        <v>0</v>
      </c>
      <c r="AB152" s="8">
        <v>0</v>
      </c>
      <c r="AC152" s="8">
        <v>1</v>
      </c>
      <c r="AD152" s="8">
        <v>0</v>
      </c>
      <c r="AE152" s="8">
        <v>0</v>
      </c>
      <c r="AF152" s="8">
        <v>1</v>
      </c>
      <c r="AG152" s="8" t="s">
        <v>0</v>
      </c>
    </row>
    <row r="153" spans="1:33" ht="12.75" customHeight="1" x14ac:dyDescent="0.2">
      <c r="A153" s="86">
        <v>1904</v>
      </c>
      <c r="B153" s="140">
        <v>307</v>
      </c>
      <c r="C153" s="120"/>
      <c r="D153" s="9">
        <v>6</v>
      </c>
      <c r="E153" s="9" t="s">
        <v>370</v>
      </c>
      <c r="F153" s="2">
        <v>64450</v>
      </c>
      <c r="G153" s="2">
        <v>64336</v>
      </c>
      <c r="H153" s="2" cm="1">
        <v>-2102439.0117954174</v>
      </c>
      <c r="I153" s="2" cm="1">
        <v>-32.679044575283157</v>
      </c>
      <c r="J153" s="6"/>
      <c r="K153" s="2" cm="1">
        <v>519668.58453225344</v>
      </c>
      <c r="L153" s="2" cm="1">
        <v>8.0774152034980951</v>
      </c>
      <c r="M153" s="82"/>
      <c r="N153" s="2" cm="1">
        <v>-30322.142863336223</v>
      </c>
      <c r="O153" s="2" cm="1">
        <v>-0.47130910941519871</v>
      </c>
      <c r="P153" s="82"/>
      <c r="Q153" s="2">
        <f t="shared" si="26"/>
        <v>489346.44166891719</v>
      </c>
      <c r="R153" s="2">
        <f t="shared" si="27"/>
        <v>7.6061060940828966</v>
      </c>
      <c r="S153" s="21"/>
      <c r="T153" s="2">
        <f t="shared" si="28"/>
        <v>-1613092.5701265002</v>
      </c>
      <c r="U153" s="2">
        <f t="shared" si="29"/>
        <v>-25.072938481200264</v>
      </c>
      <c r="W153" s="161"/>
      <c r="X153" s="160"/>
      <c r="Z153" s="8" t="s">
        <v>0</v>
      </c>
      <c r="AA153" s="8">
        <v>0</v>
      </c>
      <c r="AB153" s="8">
        <v>0</v>
      </c>
      <c r="AC153" s="8">
        <v>1</v>
      </c>
      <c r="AD153" s="8">
        <v>0</v>
      </c>
      <c r="AE153" s="8">
        <v>0</v>
      </c>
      <c r="AF153" s="8">
        <v>1</v>
      </c>
      <c r="AG153" s="8" t="s">
        <v>0</v>
      </c>
    </row>
    <row r="154" spans="1:33" ht="12.75" customHeight="1" x14ac:dyDescent="0.2">
      <c r="A154" s="86">
        <v>345</v>
      </c>
      <c r="B154" s="140">
        <v>309</v>
      </c>
      <c r="C154" s="120"/>
      <c r="D154" s="9">
        <v>6</v>
      </c>
      <c r="E154" s="9" t="s">
        <v>372</v>
      </c>
      <c r="F154" s="2">
        <v>64277</v>
      </c>
      <c r="G154" s="2">
        <v>65589</v>
      </c>
      <c r="H154" s="2" cm="1">
        <v>-658594.14033148065</v>
      </c>
      <c r="I154" s="2" cm="1">
        <v>-10.041228564720923</v>
      </c>
      <c r="J154" s="6"/>
      <c r="K154" s="2" cm="1">
        <v>691780.10204360913</v>
      </c>
      <c r="L154" s="2" cm="1">
        <v>10.547196969668834</v>
      </c>
      <c r="M154" s="82"/>
      <c r="N154" s="2" cm="1">
        <v>-71710.210748955185</v>
      </c>
      <c r="O154" s="2" cm="1">
        <v>-1.0933267887748737</v>
      </c>
      <c r="P154" s="82"/>
      <c r="Q154" s="2">
        <f t="shared" si="26"/>
        <v>620069.89129465399</v>
      </c>
      <c r="R154" s="2">
        <f t="shared" si="27"/>
        <v>9.4538701808939596</v>
      </c>
      <c r="S154" s="21"/>
      <c r="T154" s="2">
        <f t="shared" si="28"/>
        <v>-38524.249036826659</v>
      </c>
      <c r="U154" s="2">
        <f t="shared" si="29"/>
        <v>-0.5873583838269627</v>
      </c>
      <c r="W154" s="161"/>
      <c r="X154" s="160"/>
      <c r="Z154" s="8" t="s">
        <v>0</v>
      </c>
      <c r="AA154" s="8">
        <v>0</v>
      </c>
      <c r="AB154" s="8">
        <v>0</v>
      </c>
      <c r="AC154" s="8">
        <v>1</v>
      </c>
      <c r="AD154" s="8">
        <v>0</v>
      </c>
      <c r="AE154" s="8">
        <v>0</v>
      </c>
      <c r="AF154" s="8">
        <v>1</v>
      </c>
      <c r="AG154" s="8" t="s">
        <v>0</v>
      </c>
    </row>
    <row r="155" spans="1:33" ht="12.75" customHeight="1" x14ac:dyDescent="0.2">
      <c r="A155" s="86">
        <v>307</v>
      </c>
      <c r="B155" s="140">
        <v>351</v>
      </c>
      <c r="C155" s="120"/>
      <c r="D155" s="9">
        <v>6</v>
      </c>
      <c r="E155" s="9" t="s">
        <v>414</v>
      </c>
      <c r="F155" s="2">
        <v>154337</v>
      </c>
      <c r="G155" s="2">
        <v>156286</v>
      </c>
      <c r="H155" s="2" cm="1">
        <v>-1611208.0423482992</v>
      </c>
      <c r="I155" s="2" cm="1">
        <v>-10.309356195361703</v>
      </c>
      <c r="J155" s="6"/>
      <c r="K155" s="2" cm="1">
        <v>1897277.2647524523</v>
      </c>
      <c r="L155" s="2" cm="1">
        <v>12.139777489682071</v>
      </c>
      <c r="M155" s="82"/>
      <c r="N155" s="2" cm="1">
        <v>152293.34074277466</v>
      </c>
      <c r="O155" s="2" cm="1">
        <v>0.97445286681324406</v>
      </c>
      <c r="P155" s="82"/>
      <c r="Q155" s="2">
        <f t="shared" si="26"/>
        <v>2049570.605495227</v>
      </c>
      <c r="R155" s="2">
        <f t="shared" si="27"/>
        <v>13.114230356495316</v>
      </c>
      <c r="S155" s="21"/>
      <c r="T155" s="2">
        <f t="shared" si="28"/>
        <v>438362.56314692786</v>
      </c>
      <c r="U155" s="2">
        <f t="shared" si="29"/>
        <v>2.804874161133613</v>
      </c>
      <c r="W155" s="161"/>
      <c r="X155" s="160"/>
      <c r="Z155" s="8" t="s">
        <v>0</v>
      </c>
      <c r="AA155" s="8">
        <v>0</v>
      </c>
      <c r="AB155" s="8">
        <v>0</v>
      </c>
      <c r="AC155" s="8">
        <v>0</v>
      </c>
      <c r="AD155" s="8">
        <v>1</v>
      </c>
      <c r="AE155" s="8">
        <v>0</v>
      </c>
      <c r="AF155" s="8">
        <v>1</v>
      </c>
      <c r="AG155" s="8" t="s">
        <v>0</v>
      </c>
    </row>
    <row r="156" spans="1:33" ht="12.75" customHeight="1" x14ac:dyDescent="0.2">
      <c r="A156" s="86">
        <v>344</v>
      </c>
      <c r="B156" s="140">
        <v>362</v>
      </c>
      <c r="C156" s="120"/>
      <c r="D156" s="9">
        <v>6</v>
      </c>
      <c r="E156" s="9" t="s">
        <v>425</v>
      </c>
      <c r="F156" s="2">
        <v>343038</v>
      </c>
      <c r="G156" s="2">
        <v>352866</v>
      </c>
      <c r="H156" s="2" cm="1">
        <v>-6995940.4086804911</v>
      </c>
      <c r="I156" s="2" cm="1">
        <v>-19.826054107452947</v>
      </c>
      <c r="J156" s="6"/>
      <c r="K156" s="2" cm="1">
        <v>-5280320.2089567911</v>
      </c>
      <c r="L156" s="2" cm="1">
        <v>-14.964094610863022</v>
      </c>
      <c r="M156" s="82"/>
      <c r="N156" s="2" cm="1">
        <v>663536.22099695005</v>
      </c>
      <c r="O156" s="2" cm="1">
        <v>1.8804198222468305</v>
      </c>
      <c r="P156" s="82"/>
      <c r="Q156" s="2">
        <f t="shared" si="26"/>
        <v>-4616783.9879598413</v>
      </c>
      <c r="R156" s="2">
        <f t="shared" si="27"/>
        <v>-13.083674788616191</v>
      </c>
      <c r="S156" s="21"/>
      <c r="T156" s="2">
        <f t="shared" si="28"/>
        <v>-11612724.396640332</v>
      </c>
      <c r="U156" s="2">
        <f t="shared" si="29"/>
        <v>-32.90972889606914</v>
      </c>
      <c r="W156" s="161"/>
      <c r="X156" s="160"/>
      <c r="Z156" s="8" t="s">
        <v>0</v>
      </c>
      <c r="AA156" s="8">
        <v>0</v>
      </c>
      <c r="AB156" s="8">
        <v>0</v>
      </c>
      <c r="AC156" s="8">
        <v>0</v>
      </c>
      <c r="AD156" s="8">
        <v>0</v>
      </c>
      <c r="AE156" s="8">
        <v>1</v>
      </c>
      <c r="AF156" s="8">
        <v>1</v>
      </c>
      <c r="AG156" s="8" t="s">
        <v>0</v>
      </c>
    </row>
    <row r="157" spans="1:33" s="119" customFormat="1" ht="12.75" customHeight="1" x14ac:dyDescent="0.2">
      <c r="A157" s="158"/>
      <c r="B157" s="141">
        <v>405</v>
      </c>
      <c r="C157" s="118">
        <v>6</v>
      </c>
      <c r="D157" s="126" t="s">
        <v>468</v>
      </c>
      <c r="E157" s="118"/>
      <c r="F157" s="118">
        <f>SUMIF($D131:$D156,$C157,F131:F156)</f>
        <v>1319251</v>
      </c>
      <c r="G157" s="118">
        <f t="shared" ref="G157:H157" si="30">SUMIF($D131:$D156,$C157,G131:G156)</f>
        <v>1342158</v>
      </c>
      <c r="H157" s="118">
        <f t="shared" si="30"/>
        <v>-53115647.485187881</v>
      </c>
      <c r="I157" s="118">
        <f>H157/$G157</f>
        <v>-39.574809735655478</v>
      </c>
      <c r="J157" s="118"/>
      <c r="K157" s="118">
        <f>SUMIF($D131:$D156,$C157,K131:K156)</f>
        <v>1108498.6517797252</v>
      </c>
      <c r="L157" s="118">
        <f>K157/$G157</f>
        <v>0.82590771859924483</v>
      </c>
      <c r="M157" s="118"/>
      <c r="N157" s="118">
        <f>SUMIF($D131:$D156,$C157,N131:N156)</f>
        <v>470664.12745401409</v>
      </c>
      <c r="O157" s="118">
        <f>N157/$G157</f>
        <v>0.35067713894639385</v>
      </c>
      <c r="P157" s="118"/>
      <c r="Q157" s="118">
        <f>SUMIF($D131:$D156,$C157,Q131:Q156)</f>
        <v>1579162.7792337397</v>
      </c>
      <c r="R157" s="118">
        <f>Q157/$G157</f>
        <v>1.176584857545639</v>
      </c>
      <c r="S157" s="118"/>
      <c r="T157" s="118">
        <f>SUMIF($D131:$D156,$C157,T131:T156)</f>
        <v>-51536484.705954149</v>
      </c>
      <c r="U157" s="118">
        <f t="shared" si="29"/>
        <v>-38.398224878109843</v>
      </c>
      <c r="W157" s="161"/>
      <c r="X157" s="160"/>
      <c r="Z157" s="85" t="s">
        <v>0</v>
      </c>
      <c r="AA157" s="118">
        <f t="shared" ref="AA157:AF157" si="31">SUMIF($D131:$D156,$C157,AA131:AA156)</f>
        <v>7</v>
      </c>
      <c r="AB157" s="118">
        <f t="shared" si="31"/>
        <v>11</v>
      </c>
      <c r="AC157" s="118">
        <f t="shared" si="31"/>
        <v>6</v>
      </c>
      <c r="AD157" s="118">
        <f t="shared" si="31"/>
        <v>1</v>
      </c>
      <c r="AE157" s="118">
        <f t="shared" si="31"/>
        <v>1</v>
      </c>
      <c r="AF157" s="118">
        <f t="shared" si="31"/>
        <v>26</v>
      </c>
      <c r="AG157" s="85" t="s">
        <v>0</v>
      </c>
    </row>
    <row r="158" spans="1:33" ht="12.75" customHeight="1" x14ac:dyDescent="0.2">
      <c r="A158" s="86">
        <v>370</v>
      </c>
      <c r="B158" s="140">
        <v>23</v>
      </c>
      <c r="C158" s="120"/>
      <c r="D158" s="9">
        <v>7</v>
      </c>
      <c r="E158" s="9" t="s">
        <v>86</v>
      </c>
      <c r="F158" s="2">
        <v>9205</v>
      </c>
      <c r="G158" s="2">
        <v>9748</v>
      </c>
      <c r="H158" s="2" cm="1">
        <v>-1273020.3151946226</v>
      </c>
      <c r="I158" s="2" cm="1">
        <v>-130.59297447626412</v>
      </c>
      <c r="J158" s="6"/>
      <c r="K158" s="2" cm="1">
        <v>282765.26255193999</v>
      </c>
      <c r="L158" s="2" cm="1">
        <v>29.007515649562986</v>
      </c>
      <c r="M158" s="82"/>
      <c r="N158" s="2" cm="1">
        <v>-14404.761554767801</v>
      </c>
      <c r="O158" s="2" cm="1">
        <v>-1.4777145624505337</v>
      </c>
      <c r="P158" s="82"/>
      <c r="Q158" s="2">
        <f t="shared" ref="Q158:Q204" si="32">K158+N158</f>
        <v>268360.5009971722</v>
      </c>
      <c r="R158" s="2">
        <f t="shared" ref="R158:R204" si="33">L158+O158</f>
        <v>27.529801087112453</v>
      </c>
      <c r="S158" s="21"/>
      <c r="T158" s="2">
        <f t="shared" ref="T158:T204" si="34">H158+Q158</f>
        <v>-1004659.8141974504</v>
      </c>
      <c r="U158" s="2">
        <f t="shared" si="29"/>
        <v>-103.06317338915166</v>
      </c>
      <c r="W158" s="161"/>
      <c r="X158" s="160"/>
      <c r="Z158" s="8" t="s">
        <v>0</v>
      </c>
      <c r="AA158" s="8">
        <v>1</v>
      </c>
      <c r="AB158" s="8">
        <v>0</v>
      </c>
      <c r="AC158" s="8">
        <v>0</v>
      </c>
      <c r="AD158" s="8">
        <v>0</v>
      </c>
      <c r="AE158" s="8">
        <v>0</v>
      </c>
      <c r="AF158" s="8">
        <v>1</v>
      </c>
      <c r="AG158" s="8" t="s">
        <v>0</v>
      </c>
    </row>
    <row r="159" spans="1:33" ht="12.75" customHeight="1" x14ac:dyDescent="0.2">
      <c r="A159" s="86">
        <v>431</v>
      </c>
      <c r="B159" s="140">
        <v>24</v>
      </c>
      <c r="C159" s="120"/>
      <c r="D159" s="9">
        <v>7</v>
      </c>
      <c r="E159" s="9" t="s">
        <v>87</v>
      </c>
      <c r="F159" s="2">
        <v>9652</v>
      </c>
      <c r="G159" s="2">
        <v>9757</v>
      </c>
      <c r="H159" s="2" cm="1">
        <v>703516.12922788551</v>
      </c>
      <c r="I159" s="2" cm="1">
        <v>72.103733650495599</v>
      </c>
      <c r="J159" s="6"/>
      <c r="K159" s="2" cm="1">
        <v>178705.86244154279</v>
      </c>
      <c r="L159" s="2" cm="1">
        <v>18.3156567020132</v>
      </c>
      <c r="M159" s="82"/>
      <c r="N159" s="2" cm="1">
        <v>-3238.0406660190874</v>
      </c>
      <c r="O159" s="2" cm="1">
        <v>-0.33186847043344136</v>
      </c>
      <c r="P159" s="82"/>
      <c r="Q159" s="2">
        <f t="shared" si="32"/>
        <v>175467.82177552371</v>
      </c>
      <c r="R159" s="2">
        <f t="shared" si="33"/>
        <v>17.983788231579759</v>
      </c>
      <c r="S159" s="21"/>
      <c r="T159" s="2">
        <f t="shared" si="34"/>
        <v>878983.95100340922</v>
      </c>
      <c r="U159" s="2">
        <f t="shared" si="29"/>
        <v>90.08752188207535</v>
      </c>
      <c r="W159" s="161"/>
      <c r="X159" s="160"/>
      <c r="Z159" s="8" t="s">
        <v>0</v>
      </c>
      <c r="AA159" s="8">
        <v>1</v>
      </c>
      <c r="AB159" s="8">
        <v>0</v>
      </c>
      <c r="AC159" s="8">
        <v>0</v>
      </c>
      <c r="AD159" s="8">
        <v>0</v>
      </c>
      <c r="AE159" s="8">
        <v>0</v>
      </c>
      <c r="AF159" s="8">
        <v>1</v>
      </c>
      <c r="AG159" s="8" t="s">
        <v>0</v>
      </c>
    </row>
    <row r="160" spans="1:33" ht="12.75" customHeight="1" x14ac:dyDescent="0.2">
      <c r="A160" s="86">
        <v>417</v>
      </c>
      <c r="B160" s="140">
        <v>33</v>
      </c>
      <c r="C160" s="120"/>
      <c r="D160" s="9">
        <v>7</v>
      </c>
      <c r="E160" s="9" t="s">
        <v>96</v>
      </c>
      <c r="F160" s="2">
        <v>11088</v>
      </c>
      <c r="G160" s="2">
        <v>11195</v>
      </c>
      <c r="H160" s="2" cm="1">
        <v>-900770.07083402458</v>
      </c>
      <c r="I160" s="2" cm="1">
        <v>-80.461819636804336</v>
      </c>
      <c r="J160" s="6"/>
      <c r="K160" s="2" cm="1">
        <v>158931.86019596906</v>
      </c>
      <c r="L160" s="2" cm="1">
        <v>14.196682465026267</v>
      </c>
      <c r="M160" s="82"/>
      <c r="N160" s="2" cm="1">
        <v>6802.3277260138893</v>
      </c>
      <c r="O160" s="2" cm="1">
        <v>0.60762194962160687</v>
      </c>
      <c r="P160" s="82"/>
      <c r="Q160" s="2">
        <f t="shared" si="32"/>
        <v>165734.18792198296</v>
      </c>
      <c r="R160" s="2">
        <f t="shared" si="33"/>
        <v>14.804304414647874</v>
      </c>
      <c r="S160" s="21"/>
      <c r="T160" s="2">
        <f t="shared" si="34"/>
        <v>-735035.88291204162</v>
      </c>
      <c r="U160" s="2">
        <f t="shared" si="29"/>
        <v>-65.657515222156462</v>
      </c>
      <c r="W160" s="161"/>
      <c r="X160" s="160"/>
      <c r="Z160" s="8" t="s">
        <v>0</v>
      </c>
      <c r="AA160" s="8">
        <v>1</v>
      </c>
      <c r="AB160" s="8">
        <v>0</v>
      </c>
      <c r="AC160" s="8">
        <v>0</v>
      </c>
      <c r="AD160" s="8">
        <v>0</v>
      </c>
      <c r="AE160" s="8">
        <v>0</v>
      </c>
      <c r="AF160" s="8">
        <v>1</v>
      </c>
      <c r="AG160" s="8" t="s">
        <v>0</v>
      </c>
    </row>
    <row r="161" spans="1:33" ht="12.75" customHeight="1" x14ac:dyDescent="0.2">
      <c r="A161" s="86">
        <v>376</v>
      </c>
      <c r="B161" s="140">
        <v>34</v>
      </c>
      <c r="C161" s="120"/>
      <c r="D161" s="9">
        <v>7</v>
      </c>
      <c r="E161" s="9" t="s">
        <v>97</v>
      </c>
      <c r="F161" s="2">
        <v>10201</v>
      </c>
      <c r="G161" s="2">
        <v>11202</v>
      </c>
      <c r="H161" s="2" cm="1">
        <v>-275735.57980647497</v>
      </c>
      <c r="I161" s="2" cm="1">
        <v>-24.614852687598194</v>
      </c>
      <c r="J161" s="6"/>
      <c r="K161" s="2" cm="1">
        <v>-2860.4604687690444</v>
      </c>
      <c r="L161" s="2" cm="1">
        <v>-0.25535265745126268</v>
      </c>
      <c r="M161" s="82"/>
      <c r="N161" s="2" cm="1">
        <v>13725.077104269891</v>
      </c>
      <c r="O161" s="2" cm="1">
        <v>1.2252345210024898</v>
      </c>
      <c r="P161" s="82"/>
      <c r="Q161" s="2">
        <f t="shared" si="32"/>
        <v>10864.616635500846</v>
      </c>
      <c r="R161" s="2">
        <f t="shared" si="33"/>
        <v>0.96988186355122707</v>
      </c>
      <c r="S161" s="21"/>
      <c r="T161" s="2">
        <f t="shared" si="34"/>
        <v>-264870.96317097411</v>
      </c>
      <c r="U161" s="2">
        <f t="shared" si="29"/>
        <v>-23.644970824046965</v>
      </c>
      <c r="W161" s="161"/>
      <c r="X161" s="160"/>
      <c r="Z161" s="8" t="s">
        <v>0</v>
      </c>
      <c r="AA161" s="8">
        <v>1</v>
      </c>
      <c r="AB161" s="8">
        <v>0</v>
      </c>
      <c r="AC161" s="8">
        <v>0</v>
      </c>
      <c r="AD161" s="8">
        <v>0</v>
      </c>
      <c r="AE161" s="8">
        <v>0</v>
      </c>
      <c r="AF161" s="8">
        <v>1</v>
      </c>
      <c r="AG161" s="8" t="s">
        <v>0</v>
      </c>
    </row>
    <row r="162" spans="1:33" ht="12.75" customHeight="1" x14ac:dyDescent="0.2">
      <c r="A162" s="86">
        <v>415</v>
      </c>
      <c r="B162" s="140">
        <v>35</v>
      </c>
      <c r="C162" s="120"/>
      <c r="D162" s="9">
        <v>7</v>
      </c>
      <c r="E162" s="9" t="s">
        <v>98</v>
      </c>
      <c r="F162" s="2">
        <v>11275</v>
      </c>
      <c r="G162" s="2">
        <v>11488</v>
      </c>
      <c r="H162" s="2" cm="1">
        <v>388716.63637280324</v>
      </c>
      <c r="I162" s="2" cm="1">
        <v>33.836754558913931</v>
      </c>
      <c r="J162" s="6"/>
      <c r="K162" s="2" cm="1">
        <v>200058.75468968257</v>
      </c>
      <c r="L162" s="2" cm="1">
        <v>17.414585192347019</v>
      </c>
      <c r="M162" s="82"/>
      <c r="N162" s="2" cm="1">
        <v>-19008.004020787765</v>
      </c>
      <c r="O162" s="2" cm="1">
        <v>-1.6545964502774864</v>
      </c>
      <c r="P162" s="82"/>
      <c r="Q162" s="2">
        <f t="shared" si="32"/>
        <v>181050.75066889479</v>
      </c>
      <c r="R162" s="2">
        <f t="shared" si="33"/>
        <v>15.759988742069533</v>
      </c>
      <c r="S162" s="21"/>
      <c r="T162" s="2">
        <f t="shared" si="34"/>
        <v>569767.38704169798</v>
      </c>
      <c r="U162" s="2">
        <f t="shared" si="29"/>
        <v>49.596743300983462</v>
      </c>
      <c r="W162" s="161"/>
      <c r="X162" s="160"/>
      <c r="Z162" s="8" t="s">
        <v>0</v>
      </c>
      <c r="AA162" s="8">
        <v>1</v>
      </c>
      <c r="AB162" s="8">
        <v>0</v>
      </c>
      <c r="AC162" s="8">
        <v>0</v>
      </c>
      <c r="AD162" s="8">
        <v>0</v>
      </c>
      <c r="AE162" s="8">
        <v>0</v>
      </c>
      <c r="AF162" s="8">
        <v>1</v>
      </c>
      <c r="AG162" s="8" t="s">
        <v>0</v>
      </c>
    </row>
    <row r="163" spans="1:33" ht="12.75" customHeight="1" x14ac:dyDescent="0.2">
      <c r="A163" s="86">
        <v>432</v>
      </c>
      <c r="B163" s="140">
        <v>38</v>
      </c>
      <c r="C163" s="120"/>
      <c r="D163" s="9">
        <v>7</v>
      </c>
      <c r="E163" s="9" t="s">
        <v>101</v>
      </c>
      <c r="F163" s="2">
        <v>11420</v>
      </c>
      <c r="G163" s="2">
        <v>11779</v>
      </c>
      <c r="H163" s="2" cm="1">
        <v>153790.22450660705</v>
      </c>
      <c r="I163" s="2" cm="1">
        <v>13.05630567167052</v>
      </c>
      <c r="J163" s="6"/>
      <c r="K163" s="2" cm="1">
        <v>-198530.83947083069</v>
      </c>
      <c r="L163" s="2" cm="1">
        <v>-16.854642963819568</v>
      </c>
      <c r="M163" s="82"/>
      <c r="N163" s="2" cm="1">
        <v>-28615.094189900425</v>
      </c>
      <c r="O163" s="2" cm="1">
        <v>-2.4293313685287736</v>
      </c>
      <c r="P163" s="82"/>
      <c r="Q163" s="2">
        <f t="shared" si="32"/>
        <v>-227145.93366073113</v>
      </c>
      <c r="R163" s="2">
        <f t="shared" si="33"/>
        <v>-19.283974332348343</v>
      </c>
      <c r="S163" s="21"/>
      <c r="T163" s="2">
        <f t="shared" si="34"/>
        <v>-73355.709154124081</v>
      </c>
      <c r="U163" s="2">
        <f t="shared" si="29"/>
        <v>-6.2276686606778231</v>
      </c>
      <c r="W163" s="161"/>
      <c r="X163" s="160"/>
      <c r="Z163" s="8" t="s">
        <v>0</v>
      </c>
      <c r="AA163" s="8">
        <v>1</v>
      </c>
      <c r="AB163" s="8">
        <v>0</v>
      </c>
      <c r="AC163" s="8">
        <v>0</v>
      </c>
      <c r="AD163" s="8">
        <v>0</v>
      </c>
      <c r="AE163" s="8">
        <v>0</v>
      </c>
      <c r="AF163" s="8">
        <v>1</v>
      </c>
      <c r="AG163" s="8" t="s">
        <v>0</v>
      </c>
    </row>
    <row r="164" spans="1:33" ht="12.75" customHeight="1" x14ac:dyDescent="0.2">
      <c r="A164" s="86">
        <v>450</v>
      </c>
      <c r="B164" s="140">
        <v>48</v>
      </c>
      <c r="C164" s="120"/>
      <c r="D164" s="9">
        <v>7</v>
      </c>
      <c r="E164" s="9" t="s">
        <v>111</v>
      </c>
      <c r="F164" s="2">
        <v>13465</v>
      </c>
      <c r="G164" s="2">
        <v>13528</v>
      </c>
      <c r="H164" s="2" cm="1">
        <v>-802958.33039627504</v>
      </c>
      <c r="I164" s="2" cm="1">
        <v>-59.35528758103748</v>
      </c>
      <c r="J164" s="6"/>
      <c r="K164" s="2" cm="1">
        <v>381539.6606278026</v>
      </c>
      <c r="L164" s="2" cm="1">
        <v>28.203700519500487</v>
      </c>
      <c r="M164" s="82"/>
      <c r="N164" s="2" cm="1">
        <v>-30423.28483908646</v>
      </c>
      <c r="O164" s="2" cm="1">
        <v>-2.2489122441666516</v>
      </c>
      <c r="P164" s="82"/>
      <c r="Q164" s="2">
        <f t="shared" si="32"/>
        <v>351116.37578871613</v>
      </c>
      <c r="R164" s="2">
        <f t="shared" si="33"/>
        <v>25.954788275333836</v>
      </c>
      <c r="S164" s="21"/>
      <c r="T164" s="2">
        <f t="shared" si="34"/>
        <v>-451841.9546075589</v>
      </c>
      <c r="U164" s="2">
        <f t="shared" si="29"/>
        <v>-33.400499305703647</v>
      </c>
      <c r="W164" s="161"/>
      <c r="X164" s="160"/>
      <c r="Z164" s="8" t="s">
        <v>0</v>
      </c>
      <c r="AA164" s="8">
        <v>1</v>
      </c>
      <c r="AB164" s="8">
        <v>0</v>
      </c>
      <c r="AC164" s="8">
        <v>0</v>
      </c>
      <c r="AD164" s="8">
        <v>0</v>
      </c>
      <c r="AE164" s="8">
        <v>0</v>
      </c>
      <c r="AF164" s="8">
        <v>1</v>
      </c>
      <c r="AG164" s="8" t="s">
        <v>0</v>
      </c>
    </row>
    <row r="165" spans="1:33" ht="12.75" customHeight="1" x14ac:dyDescent="0.2">
      <c r="A165" s="86">
        <v>448</v>
      </c>
      <c r="B165" s="140">
        <v>49</v>
      </c>
      <c r="C165" s="120"/>
      <c r="D165" s="9">
        <v>7</v>
      </c>
      <c r="E165" s="9" t="s">
        <v>112</v>
      </c>
      <c r="F165" s="2">
        <v>13545</v>
      </c>
      <c r="G165" s="2">
        <v>13547</v>
      </c>
      <c r="H165" s="2" cm="1">
        <v>74971.983859223546</v>
      </c>
      <c r="I165" s="2" cm="1">
        <v>5.5342130257048456</v>
      </c>
      <c r="J165" s="6"/>
      <c r="K165" s="2" cm="1">
        <v>102248.59858140495</v>
      </c>
      <c r="L165" s="2" cm="1">
        <v>7.5476931114936852</v>
      </c>
      <c r="M165" s="82"/>
      <c r="N165" s="2" cm="1">
        <v>-38619.922095714763</v>
      </c>
      <c r="O165" s="2" cm="1">
        <v>-2.8508099280811074</v>
      </c>
      <c r="P165" s="82"/>
      <c r="Q165" s="2">
        <f t="shared" si="32"/>
        <v>63628.676485690186</v>
      </c>
      <c r="R165" s="2">
        <f t="shared" si="33"/>
        <v>4.6968831834125773</v>
      </c>
      <c r="S165" s="21"/>
      <c r="T165" s="2">
        <f t="shared" si="34"/>
        <v>138600.66034491372</v>
      </c>
      <c r="U165" s="2">
        <f t="shared" si="29"/>
        <v>10.231096209117423</v>
      </c>
      <c r="W165" s="161"/>
      <c r="X165" s="160"/>
      <c r="Z165" s="8" t="s">
        <v>0</v>
      </c>
      <c r="AA165" s="8">
        <v>1</v>
      </c>
      <c r="AB165" s="8">
        <v>0</v>
      </c>
      <c r="AC165" s="8">
        <v>0</v>
      </c>
      <c r="AD165" s="8">
        <v>0</v>
      </c>
      <c r="AE165" s="8">
        <v>0</v>
      </c>
      <c r="AF165" s="8">
        <v>1</v>
      </c>
      <c r="AG165" s="8" t="s">
        <v>0</v>
      </c>
    </row>
    <row r="166" spans="1:33" ht="12.75" customHeight="1" x14ac:dyDescent="0.2">
      <c r="A166" s="86">
        <v>437</v>
      </c>
      <c r="B166" s="140">
        <v>50</v>
      </c>
      <c r="C166" s="120"/>
      <c r="D166" s="9">
        <v>7</v>
      </c>
      <c r="E166" s="9" t="s">
        <v>113</v>
      </c>
      <c r="F166" s="2">
        <v>13419</v>
      </c>
      <c r="G166" s="2">
        <v>13916</v>
      </c>
      <c r="H166" s="2" cm="1">
        <v>-767793.93455672939</v>
      </c>
      <c r="I166" s="2" cm="1">
        <v>-55.173464685019361</v>
      </c>
      <c r="J166" s="6"/>
      <c r="K166" s="2" cm="1">
        <v>-523271.42891919747</v>
      </c>
      <c r="L166" s="2" cm="1">
        <v>-37.602143498073978</v>
      </c>
      <c r="M166" s="82"/>
      <c r="N166" s="2" cm="1">
        <v>2749.4177405493729</v>
      </c>
      <c r="O166" s="2" cm="1">
        <v>0.1975724159635939</v>
      </c>
      <c r="P166" s="82"/>
      <c r="Q166" s="2">
        <f t="shared" si="32"/>
        <v>-520522.0111786481</v>
      </c>
      <c r="R166" s="2">
        <f t="shared" si="33"/>
        <v>-37.404571082110387</v>
      </c>
      <c r="S166" s="21"/>
      <c r="T166" s="2">
        <f t="shared" si="34"/>
        <v>-1288315.9457353775</v>
      </c>
      <c r="U166" s="2">
        <f t="shared" si="29"/>
        <v>-92.578035767129748</v>
      </c>
      <c r="W166" s="161"/>
      <c r="X166" s="160"/>
      <c r="Z166" s="8" t="s">
        <v>0</v>
      </c>
      <c r="AA166" s="8">
        <v>1</v>
      </c>
      <c r="AB166" s="8">
        <v>0</v>
      </c>
      <c r="AC166" s="8">
        <v>0</v>
      </c>
      <c r="AD166" s="8">
        <v>0</v>
      </c>
      <c r="AE166" s="8">
        <v>0</v>
      </c>
      <c r="AF166" s="8">
        <v>1</v>
      </c>
      <c r="AG166" s="8" t="s">
        <v>0</v>
      </c>
    </row>
    <row r="167" spans="1:33" ht="12.75" customHeight="1" x14ac:dyDescent="0.2">
      <c r="A167" s="86">
        <v>880</v>
      </c>
      <c r="B167" s="140">
        <v>63</v>
      </c>
      <c r="C167" s="120"/>
      <c r="D167" s="9">
        <v>7</v>
      </c>
      <c r="E167" s="9" t="s">
        <v>126</v>
      </c>
      <c r="F167" s="2">
        <v>15820</v>
      </c>
      <c r="G167" s="2">
        <v>16329</v>
      </c>
      <c r="H167" s="2" cm="1">
        <v>284661.93309381302</v>
      </c>
      <c r="I167" s="2" cm="1">
        <v>17.432906674861474</v>
      </c>
      <c r="J167" s="6"/>
      <c r="K167" s="2" cm="1">
        <v>274424.55693427596</v>
      </c>
      <c r="L167" s="2" cm="1">
        <v>16.805962210440072</v>
      </c>
      <c r="M167" s="82"/>
      <c r="N167" s="2" cm="1">
        <v>-36825.890880441191</v>
      </c>
      <c r="O167" s="2" cm="1">
        <v>-2.255244710664535</v>
      </c>
      <c r="P167" s="82"/>
      <c r="Q167" s="2">
        <f t="shared" si="32"/>
        <v>237598.66605383478</v>
      </c>
      <c r="R167" s="2">
        <f t="shared" si="33"/>
        <v>14.550717499775537</v>
      </c>
      <c r="S167" s="21"/>
      <c r="T167" s="2">
        <f t="shared" si="34"/>
        <v>522260.59914764779</v>
      </c>
      <c r="U167" s="2">
        <f t="shared" si="29"/>
        <v>31.983624174637015</v>
      </c>
      <c r="W167" s="161"/>
      <c r="X167" s="160"/>
      <c r="Z167" s="8" t="s">
        <v>0</v>
      </c>
      <c r="AA167" s="8">
        <v>1</v>
      </c>
      <c r="AB167" s="8">
        <v>0</v>
      </c>
      <c r="AC167" s="8">
        <v>0</v>
      </c>
      <c r="AD167" s="8">
        <v>0</v>
      </c>
      <c r="AE167" s="8">
        <v>0</v>
      </c>
      <c r="AF167" s="8">
        <v>1</v>
      </c>
      <c r="AG167" s="8" t="s">
        <v>0</v>
      </c>
    </row>
    <row r="168" spans="1:33" ht="12.75" customHeight="1" x14ac:dyDescent="0.2">
      <c r="A168" s="86">
        <v>473</v>
      </c>
      <c r="B168" s="140">
        <v>70</v>
      </c>
      <c r="C168" s="120"/>
      <c r="D168" s="9">
        <v>7</v>
      </c>
      <c r="E168" s="9" t="s">
        <v>133</v>
      </c>
      <c r="F168" s="2">
        <v>16899</v>
      </c>
      <c r="G168" s="2">
        <v>17011</v>
      </c>
      <c r="H168" s="2" cm="1">
        <v>-1446864.1790189315</v>
      </c>
      <c r="I168" s="2" cm="1">
        <v>-85.054622245542973</v>
      </c>
      <c r="J168" s="6"/>
      <c r="K168" s="2" cm="1">
        <v>232684.84260798234</v>
      </c>
      <c r="L168" s="2" cm="1">
        <v>13.678492893303295</v>
      </c>
      <c r="M168" s="82"/>
      <c r="N168" s="2" cm="1">
        <v>13245.000320385081</v>
      </c>
      <c r="O168" s="2" cm="1">
        <v>0.77861385693875029</v>
      </c>
      <c r="P168" s="82"/>
      <c r="Q168" s="2">
        <f t="shared" si="32"/>
        <v>245929.84292836743</v>
      </c>
      <c r="R168" s="2">
        <f t="shared" si="33"/>
        <v>14.457106750242046</v>
      </c>
      <c r="S168" s="21"/>
      <c r="T168" s="2">
        <f t="shared" si="34"/>
        <v>-1200934.336090564</v>
      </c>
      <c r="U168" s="2">
        <f t="shared" si="29"/>
        <v>-70.597515495300925</v>
      </c>
      <c r="W168" s="161"/>
      <c r="X168" s="160"/>
      <c r="Z168" s="8" t="s">
        <v>0</v>
      </c>
      <c r="AA168" s="8">
        <v>1</v>
      </c>
      <c r="AB168" s="8">
        <v>0</v>
      </c>
      <c r="AC168" s="8">
        <v>0</v>
      </c>
      <c r="AD168" s="8">
        <v>0</v>
      </c>
      <c r="AE168" s="8">
        <v>0</v>
      </c>
      <c r="AF168" s="8">
        <v>1</v>
      </c>
      <c r="AG168" s="8" t="s">
        <v>0</v>
      </c>
    </row>
    <row r="169" spans="1:33" ht="12.75" customHeight="1" x14ac:dyDescent="0.2">
      <c r="A169" s="86">
        <v>852</v>
      </c>
      <c r="B169" s="140">
        <v>74</v>
      </c>
      <c r="C169" s="120"/>
      <c r="D169" s="9">
        <v>7</v>
      </c>
      <c r="E169" s="9" t="s">
        <v>137</v>
      </c>
      <c r="F169" s="2">
        <v>17290</v>
      </c>
      <c r="G169" s="2">
        <v>17315</v>
      </c>
      <c r="H169" s="2" cm="1">
        <v>766438.99820875656</v>
      </c>
      <c r="I169" s="2" cm="1">
        <v>44.264452683150829</v>
      </c>
      <c r="J169" s="6"/>
      <c r="K169" s="2" cm="1">
        <v>267620.2141625809</v>
      </c>
      <c r="L169" s="2" cm="1">
        <v>15.455975406444177</v>
      </c>
      <c r="M169" s="82"/>
      <c r="N169" s="2" cm="1">
        <v>-17257.775517778209</v>
      </c>
      <c r="O169" s="2" cm="1">
        <v>-0.99669509198834594</v>
      </c>
      <c r="P169" s="82"/>
      <c r="Q169" s="2">
        <f t="shared" si="32"/>
        <v>250362.43864480269</v>
      </c>
      <c r="R169" s="2">
        <f t="shared" si="33"/>
        <v>14.45928031445583</v>
      </c>
      <c r="S169" s="21"/>
      <c r="T169" s="2">
        <f t="shared" si="34"/>
        <v>1016801.4368535592</v>
      </c>
      <c r="U169" s="2">
        <f t="shared" si="29"/>
        <v>58.723732997606653</v>
      </c>
      <c r="W169" s="161"/>
      <c r="X169" s="160"/>
      <c r="Z169" s="8" t="s">
        <v>0</v>
      </c>
      <c r="AA169" s="8">
        <v>1</v>
      </c>
      <c r="AB169" s="8">
        <v>0</v>
      </c>
      <c r="AC169" s="8">
        <v>0</v>
      </c>
      <c r="AD169" s="8">
        <v>0</v>
      </c>
      <c r="AE169" s="8">
        <v>0</v>
      </c>
      <c r="AF169" s="8">
        <v>1</v>
      </c>
      <c r="AG169" s="8" t="s">
        <v>0</v>
      </c>
    </row>
    <row r="170" spans="1:33" ht="12.75" customHeight="1" x14ac:dyDescent="0.2">
      <c r="A170" s="86">
        <v>388</v>
      </c>
      <c r="B170" s="140">
        <v>79</v>
      </c>
      <c r="C170" s="120"/>
      <c r="D170" s="9">
        <v>7</v>
      </c>
      <c r="E170" s="9" t="s">
        <v>142</v>
      </c>
      <c r="F170" s="2">
        <v>18479</v>
      </c>
      <c r="G170" s="2">
        <v>18507</v>
      </c>
      <c r="H170" s="2" cm="1">
        <v>382399.32806379534</v>
      </c>
      <c r="I170" s="2" cm="1">
        <v>20.662415738034007</v>
      </c>
      <c r="J170" s="6"/>
      <c r="K170" s="2" cm="1">
        <v>34897.911310655414</v>
      </c>
      <c r="L170" s="2" cm="1">
        <v>1.8856600913522135</v>
      </c>
      <c r="M170" s="82"/>
      <c r="N170" s="2" cm="1">
        <v>-67249.23431929115</v>
      </c>
      <c r="O170" s="2" cm="1">
        <v>-3.6337188263517128</v>
      </c>
      <c r="P170" s="82"/>
      <c r="Q170" s="2">
        <f t="shared" si="32"/>
        <v>-32351.323008635736</v>
      </c>
      <c r="R170" s="2">
        <f t="shared" si="33"/>
        <v>-1.7480587349994994</v>
      </c>
      <c r="S170" s="21"/>
      <c r="T170" s="2">
        <f t="shared" si="34"/>
        <v>350048.00505515962</v>
      </c>
      <c r="U170" s="2">
        <f t="shared" si="29"/>
        <v>18.914357003034507</v>
      </c>
      <c r="W170" s="161"/>
      <c r="X170" s="160"/>
      <c r="Z170" s="8" t="s">
        <v>0</v>
      </c>
      <c r="AA170" s="8">
        <v>1</v>
      </c>
      <c r="AB170" s="8">
        <v>0</v>
      </c>
      <c r="AC170" s="8">
        <v>0</v>
      </c>
      <c r="AD170" s="8">
        <v>0</v>
      </c>
      <c r="AE170" s="8">
        <v>0</v>
      </c>
      <c r="AF170" s="8">
        <v>1</v>
      </c>
      <c r="AG170" s="8" t="s">
        <v>0</v>
      </c>
    </row>
    <row r="171" spans="1:33" ht="12.75" customHeight="1" x14ac:dyDescent="0.2">
      <c r="A171" s="86">
        <v>457</v>
      </c>
      <c r="B171" s="140">
        <v>88</v>
      </c>
      <c r="C171" s="120"/>
      <c r="D171" s="9">
        <v>7</v>
      </c>
      <c r="E171" s="9" t="s">
        <v>151</v>
      </c>
      <c r="F171" s="2">
        <v>18751</v>
      </c>
      <c r="G171" s="2">
        <v>19334</v>
      </c>
      <c r="H171" s="2" cm="1">
        <v>-624942.70447696326</v>
      </c>
      <c r="I171" s="2" cm="1">
        <v>-32.323508041634597</v>
      </c>
      <c r="J171" s="6"/>
      <c r="K171" s="2" cm="1">
        <v>-211790.15695396205</v>
      </c>
      <c r="L171" s="2" cm="1">
        <v>-10.95428555673746</v>
      </c>
      <c r="M171" s="82"/>
      <c r="N171" s="2" cm="1">
        <v>33515.943498668239</v>
      </c>
      <c r="O171" s="2" cm="1">
        <v>1.7335235077411937</v>
      </c>
      <c r="P171" s="82"/>
      <c r="Q171" s="2">
        <f t="shared" si="32"/>
        <v>-178274.21345529382</v>
      </c>
      <c r="R171" s="2">
        <f t="shared" si="33"/>
        <v>-9.2207620489962672</v>
      </c>
      <c r="S171" s="21"/>
      <c r="T171" s="2">
        <f t="shared" si="34"/>
        <v>-803216.91793225706</v>
      </c>
      <c r="U171" s="2">
        <f t="shared" si="29"/>
        <v>-41.54427009063086</v>
      </c>
      <c r="W171" s="161"/>
      <c r="X171" s="160"/>
      <c r="Z171" s="8" t="s">
        <v>0</v>
      </c>
      <c r="AA171" s="8">
        <v>1</v>
      </c>
      <c r="AB171" s="8">
        <v>0</v>
      </c>
      <c r="AC171" s="8">
        <v>0</v>
      </c>
      <c r="AD171" s="8">
        <v>0</v>
      </c>
      <c r="AE171" s="8">
        <v>0</v>
      </c>
      <c r="AF171" s="8">
        <v>1</v>
      </c>
      <c r="AG171" s="8" t="s">
        <v>0</v>
      </c>
    </row>
    <row r="172" spans="1:33" ht="12.75" customHeight="1" x14ac:dyDescent="0.2">
      <c r="A172" s="86">
        <v>498</v>
      </c>
      <c r="B172" s="140">
        <v>91</v>
      </c>
      <c r="C172" s="120"/>
      <c r="D172" s="9">
        <v>7</v>
      </c>
      <c r="E172" s="9" t="s">
        <v>154</v>
      </c>
      <c r="F172" s="2">
        <v>19384</v>
      </c>
      <c r="G172" s="2">
        <v>19597</v>
      </c>
      <c r="H172" s="2" cm="1">
        <v>194940.04765145993</v>
      </c>
      <c r="I172" s="2" cm="1">
        <v>9.9474433664060786</v>
      </c>
      <c r="J172" s="6"/>
      <c r="K172" s="2" cm="1">
        <v>-41903.587634947966</v>
      </c>
      <c r="L172" s="2" cm="1">
        <v>-2.1382654301652275</v>
      </c>
      <c r="M172" s="82"/>
      <c r="N172" s="2" cm="1">
        <v>-32277.710751202474</v>
      </c>
      <c r="O172" s="2" cm="1">
        <v>-1.6470740802777197</v>
      </c>
      <c r="P172" s="82"/>
      <c r="Q172" s="2">
        <f t="shared" si="32"/>
        <v>-74181.298386150447</v>
      </c>
      <c r="R172" s="2">
        <f t="shared" si="33"/>
        <v>-3.785339510442947</v>
      </c>
      <c r="S172" s="21"/>
      <c r="T172" s="2">
        <f t="shared" si="34"/>
        <v>120758.74926530948</v>
      </c>
      <c r="U172" s="2">
        <f t="shared" si="29"/>
        <v>6.1621038559631316</v>
      </c>
      <c r="W172" s="161"/>
      <c r="X172" s="160"/>
      <c r="Z172" s="8" t="s">
        <v>0</v>
      </c>
      <c r="AA172" s="8">
        <v>1</v>
      </c>
      <c r="AB172" s="8">
        <v>0</v>
      </c>
      <c r="AC172" s="8">
        <v>0</v>
      </c>
      <c r="AD172" s="8">
        <v>0</v>
      </c>
      <c r="AE172" s="8">
        <v>0</v>
      </c>
      <c r="AF172" s="8">
        <v>1</v>
      </c>
      <c r="AG172" s="8" t="s">
        <v>0</v>
      </c>
    </row>
    <row r="173" spans="1:33" ht="12.75" customHeight="1" x14ac:dyDescent="0.2">
      <c r="A173" s="86">
        <v>532</v>
      </c>
      <c r="B173" s="140">
        <v>103</v>
      </c>
      <c r="C173" s="120"/>
      <c r="D173" s="9">
        <v>7</v>
      </c>
      <c r="E173" s="9" t="s">
        <v>166</v>
      </c>
      <c r="F173" s="2">
        <v>21552</v>
      </c>
      <c r="G173" s="2">
        <v>21706</v>
      </c>
      <c r="H173" s="2" cm="1">
        <v>620997.5228564837</v>
      </c>
      <c r="I173" s="2" cm="1">
        <v>28.60948690944825</v>
      </c>
      <c r="J173" s="6"/>
      <c r="K173" s="2" cm="1">
        <v>-56819.489132396178</v>
      </c>
      <c r="L173" s="2" cm="1">
        <v>-2.6176858533307001</v>
      </c>
      <c r="M173" s="82"/>
      <c r="N173" s="2" cm="1">
        <v>-56044.978694551013</v>
      </c>
      <c r="O173" s="2" cm="1">
        <v>-2.582003994036258</v>
      </c>
      <c r="P173" s="82"/>
      <c r="Q173" s="2">
        <f t="shared" si="32"/>
        <v>-112864.46782694719</v>
      </c>
      <c r="R173" s="2">
        <f t="shared" si="33"/>
        <v>-5.1996898473669582</v>
      </c>
      <c r="S173" s="21"/>
      <c r="T173" s="2">
        <f t="shared" si="34"/>
        <v>508133.05502953648</v>
      </c>
      <c r="U173" s="2">
        <f t="shared" si="29"/>
        <v>23.409797062081289</v>
      </c>
      <c r="W173" s="161"/>
      <c r="X173" s="160"/>
      <c r="Z173" s="8" t="s">
        <v>0</v>
      </c>
      <c r="AA173" s="8">
        <v>0</v>
      </c>
      <c r="AB173" s="8">
        <v>1</v>
      </c>
      <c r="AC173" s="8">
        <v>0</v>
      </c>
      <c r="AD173" s="8">
        <v>0</v>
      </c>
      <c r="AE173" s="8">
        <v>0</v>
      </c>
      <c r="AF173" s="8">
        <v>1</v>
      </c>
      <c r="AG173" s="8" t="s">
        <v>0</v>
      </c>
    </row>
    <row r="174" spans="1:33" ht="12.75" customHeight="1" x14ac:dyDescent="0.2">
      <c r="A174" s="86">
        <v>1598</v>
      </c>
      <c r="B174" s="140">
        <v>113</v>
      </c>
      <c r="C174" s="120"/>
      <c r="D174" s="9">
        <v>7</v>
      </c>
      <c r="E174" s="9" t="s">
        <v>176</v>
      </c>
      <c r="F174" s="2">
        <v>22522</v>
      </c>
      <c r="G174" s="2">
        <v>22738</v>
      </c>
      <c r="H174" s="2" cm="1">
        <v>42233.141239750665</v>
      </c>
      <c r="I174" s="2" cm="1">
        <v>1.857381530466649</v>
      </c>
      <c r="J174" s="6"/>
      <c r="K174" s="2" cm="1">
        <v>51673.117077705334</v>
      </c>
      <c r="L174" s="2" cm="1">
        <v>2.2725445104101212</v>
      </c>
      <c r="M174" s="82"/>
      <c r="N174" s="2" cm="1">
        <v>-44181.387889360718</v>
      </c>
      <c r="O174" s="2" cm="1">
        <v>-1.9430639409517423</v>
      </c>
      <c r="P174" s="82"/>
      <c r="Q174" s="2">
        <f t="shared" si="32"/>
        <v>7491.729188344616</v>
      </c>
      <c r="R174" s="2">
        <f t="shared" si="33"/>
        <v>0.32948056945837889</v>
      </c>
      <c r="S174" s="21"/>
      <c r="T174" s="2">
        <f t="shared" si="34"/>
        <v>49724.870428095281</v>
      </c>
      <c r="U174" s="2">
        <f t="shared" si="29"/>
        <v>2.1868620999250279</v>
      </c>
      <c r="W174" s="161"/>
      <c r="X174" s="160"/>
      <c r="Z174" s="8" t="s">
        <v>0</v>
      </c>
      <c r="AA174" s="8">
        <v>0</v>
      </c>
      <c r="AB174" s="8">
        <v>1</v>
      </c>
      <c r="AC174" s="8">
        <v>0</v>
      </c>
      <c r="AD174" s="8">
        <v>0</v>
      </c>
      <c r="AE174" s="8">
        <v>0</v>
      </c>
      <c r="AF174" s="8">
        <v>1</v>
      </c>
      <c r="AG174" s="8" t="s">
        <v>0</v>
      </c>
    </row>
    <row r="175" spans="1:33" ht="12.75" customHeight="1" x14ac:dyDescent="0.2">
      <c r="A175" s="86">
        <v>377</v>
      </c>
      <c r="B175" s="140">
        <v>121</v>
      </c>
      <c r="C175" s="120"/>
      <c r="D175" s="9">
        <v>7</v>
      </c>
      <c r="E175" s="9" t="s">
        <v>184</v>
      </c>
      <c r="F175" s="2">
        <v>22826</v>
      </c>
      <c r="G175" s="2">
        <v>23410</v>
      </c>
      <c r="H175" s="2" cm="1">
        <v>-2116097.5166483149</v>
      </c>
      <c r="I175" s="2" cm="1">
        <v>-90.392888366010894</v>
      </c>
      <c r="J175" s="6"/>
      <c r="K175" s="2" cm="1">
        <v>242308.51956985155</v>
      </c>
      <c r="L175" s="2" cm="1">
        <v>10.350641587776657</v>
      </c>
      <c r="M175" s="82"/>
      <c r="N175" s="2" cm="1">
        <v>-8063.0346182397643</v>
      </c>
      <c r="O175" s="2" cm="1">
        <v>-0.3444269379854662</v>
      </c>
      <c r="P175" s="82"/>
      <c r="Q175" s="2">
        <f t="shared" si="32"/>
        <v>234245.48495161178</v>
      </c>
      <c r="R175" s="2">
        <f t="shared" si="33"/>
        <v>10.006214649791191</v>
      </c>
      <c r="S175" s="21"/>
      <c r="T175" s="2">
        <f t="shared" si="34"/>
        <v>-1881852.0316967031</v>
      </c>
      <c r="U175" s="2">
        <f t="shared" si="29"/>
        <v>-80.38667371621969</v>
      </c>
      <c r="W175" s="161"/>
      <c r="X175" s="160"/>
      <c r="Z175" s="8" t="s">
        <v>0</v>
      </c>
      <c r="AA175" s="8">
        <v>0</v>
      </c>
      <c r="AB175" s="8">
        <v>1</v>
      </c>
      <c r="AC175" s="8">
        <v>0</v>
      </c>
      <c r="AD175" s="8">
        <v>0</v>
      </c>
      <c r="AE175" s="8">
        <v>0</v>
      </c>
      <c r="AF175" s="8">
        <v>1</v>
      </c>
      <c r="AG175" s="8" t="s">
        <v>0</v>
      </c>
    </row>
    <row r="176" spans="1:33" ht="12.75" customHeight="1" x14ac:dyDescent="0.2">
      <c r="A176" s="86">
        <v>399</v>
      </c>
      <c r="B176" s="140">
        <v>122</v>
      </c>
      <c r="C176" s="120"/>
      <c r="D176" s="9">
        <v>7</v>
      </c>
      <c r="E176" s="9" t="s">
        <v>185</v>
      </c>
      <c r="F176" s="2">
        <v>22857</v>
      </c>
      <c r="G176" s="2">
        <v>23464</v>
      </c>
      <c r="H176" s="2" cm="1">
        <v>-702300.19023095304</v>
      </c>
      <c r="I176" s="2" cm="1">
        <v>-29.930966170770244</v>
      </c>
      <c r="J176" s="6"/>
      <c r="K176" s="2" cm="1">
        <v>677320.43618357694</v>
      </c>
      <c r="L176" s="2" cm="1">
        <v>28.866367038168129</v>
      </c>
      <c r="M176" s="82"/>
      <c r="N176" s="2" cm="1">
        <v>-69798.344336188035</v>
      </c>
      <c r="O176" s="2" cm="1">
        <v>-2.9746992983373692</v>
      </c>
      <c r="P176" s="82"/>
      <c r="Q176" s="2">
        <f t="shared" si="32"/>
        <v>607522.09184738889</v>
      </c>
      <c r="R176" s="2">
        <f t="shared" si="33"/>
        <v>25.891667739830758</v>
      </c>
      <c r="S176" s="21"/>
      <c r="T176" s="2">
        <f t="shared" si="34"/>
        <v>-94778.098383564153</v>
      </c>
      <c r="U176" s="2">
        <f t="shared" si="29"/>
        <v>-4.0392984309394881</v>
      </c>
      <c r="W176" s="161"/>
      <c r="X176" s="160"/>
      <c r="Z176" s="8" t="s">
        <v>0</v>
      </c>
      <c r="AA176" s="8">
        <v>0</v>
      </c>
      <c r="AB176" s="8">
        <v>1</v>
      </c>
      <c r="AC176" s="8">
        <v>0</v>
      </c>
      <c r="AD176" s="8">
        <v>0</v>
      </c>
      <c r="AE176" s="8">
        <v>0</v>
      </c>
      <c r="AF176" s="8">
        <v>1</v>
      </c>
      <c r="AG176" s="8" t="s">
        <v>0</v>
      </c>
    </row>
    <row r="177" spans="1:33" ht="12.75" customHeight="1" x14ac:dyDescent="0.2">
      <c r="A177" s="86">
        <v>1696</v>
      </c>
      <c r="B177" s="140">
        <v>127</v>
      </c>
      <c r="C177" s="120"/>
      <c r="D177" s="9">
        <v>7</v>
      </c>
      <c r="E177" s="9" t="s">
        <v>190</v>
      </c>
      <c r="F177" s="2">
        <v>23447</v>
      </c>
      <c r="G177" s="2">
        <v>24013</v>
      </c>
      <c r="H177" s="2" cm="1">
        <v>188185.12455545785</v>
      </c>
      <c r="I177" s="2" cm="1">
        <v>7.8368019221029384</v>
      </c>
      <c r="J177" s="6"/>
      <c r="K177" s="2" cm="1">
        <v>415448.21846487274</v>
      </c>
      <c r="L177" s="2" cm="1">
        <v>17.300971076703149</v>
      </c>
      <c r="M177" s="82"/>
      <c r="N177" s="2" cm="1">
        <v>-2006.7592964971973</v>
      </c>
      <c r="O177" s="2" cm="1">
        <v>-8.3569703764510783E-2</v>
      </c>
      <c r="P177" s="82"/>
      <c r="Q177" s="2">
        <f t="shared" si="32"/>
        <v>413441.45916837553</v>
      </c>
      <c r="R177" s="2">
        <f t="shared" si="33"/>
        <v>17.217401372938639</v>
      </c>
      <c r="S177" s="21"/>
      <c r="T177" s="2">
        <f t="shared" si="34"/>
        <v>601626.58372383332</v>
      </c>
      <c r="U177" s="2">
        <f t="shared" si="29"/>
        <v>25.054203295041575</v>
      </c>
      <c r="W177" s="161"/>
      <c r="X177" s="160"/>
      <c r="Z177" s="8" t="s">
        <v>0</v>
      </c>
      <c r="AA177" s="8">
        <v>0</v>
      </c>
      <c r="AB177" s="8">
        <v>1</v>
      </c>
      <c r="AC177" s="8">
        <v>0</v>
      </c>
      <c r="AD177" s="8">
        <v>0</v>
      </c>
      <c r="AE177" s="8">
        <v>0</v>
      </c>
      <c r="AF177" s="8">
        <v>1</v>
      </c>
      <c r="AG177" s="8" t="s">
        <v>0</v>
      </c>
    </row>
    <row r="178" spans="1:33" ht="12.75" customHeight="1" x14ac:dyDescent="0.2">
      <c r="A178" s="86">
        <v>397</v>
      </c>
      <c r="B178" s="140">
        <v>165</v>
      </c>
      <c r="C178" s="120"/>
      <c r="D178" s="9">
        <v>7</v>
      </c>
      <c r="E178" s="9" t="s">
        <v>228</v>
      </c>
      <c r="F178" s="2">
        <v>26936</v>
      </c>
      <c r="G178" s="2">
        <v>27286</v>
      </c>
      <c r="H178" s="2" cm="1">
        <v>-2317422.444989806</v>
      </c>
      <c r="I178" s="2" cm="1">
        <v>-84.930823315612628</v>
      </c>
      <c r="J178" s="6"/>
      <c r="K178" s="2" cm="1">
        <v>146735.35715862352</v>
      </c>
      <c r="L178" s="2" cm="1">
        <v>5.3776792918941405</v>
      </c>
      <c r="M178" s="82"/>
      <c r="N178" s="2" cm="1">
        <v>-18193.29849605112</v>
      </c>
      <c r="O178" s="2" cm="1">
        <v>-0.66676312013674122</v>
      </c>
      <c r="P178" s="82"/>
      <c r="Q178" s="2">
        <f t="shared" si="32"/>
        <v>128542.0586625724</v>
      </c>
      <c r="R178" s="2">
        <f t="shared" si="33"/>
        <v>4.7109161717573995</v>
      </c>
      <c r="S178" s="21"/>
      <c r="T178" s="2">
        <f t="shared" si="34"/>
        <v>-2188880.3863272336</v>
      </c>
      <c r="U178" s="2">
        <f t="shared" si="29"/>
        <v>-80.219907143855224</v>
      </c>
      <c r="W178" s="161"/>
      <c r="X178" s="160"/>
      <c r="Z178" s="8" t="s">
        <v>0</v>
      </c>
      <c r="AA178" s="8">
        <v>0</v>
      </c>
      <c r="AB178" s="8">
        <v>1</v>
      </c>
      <c r="AC178" s="8">
        <v>0</v>
      </c>
      <c r="AD178" s="8">
        <v>0</v>
      </c>
      <c r="AE178" s="8">
        <v>0</v>
      </c>
      <c r="AF178" s="8">
        <v>1</v>
      </c>
      <c r="AG178" s="8" t="s">
        <v>0</v>
      </c>
    </row>
    <row r="179" spans="1:33" ht="12.75" customHeight="1" x14ac:dyDescent="0.2">
      <c r="A179" s="86">
        <v>416</v>
      </c>
      <c r="B179" s="140">
        <v>170</v>
      </c>
      <c r="C179" s="120"/>
      <c r="D179" s="9">
        <v>7</v>
      </c>
      <c r="E179" s="9" t="s">
        <v>233</v>
      </c>
      <c r="F179" s="2">
        <v>27608</v>
      </c>
      <c r="G179" s="2">
        <v>27992</v>
      </c>
      <c r="H179" s="2" cm="1">
        <v>-7665.3086289335042</v>
      </c>
      <c r="I179" s="2" cm="1">
        <v>-0.27383926225112548</v>
      </c>
      <c r="J179" s="6"/>
      <c r="K179" s="2" cm="1">
        <v>-16711.042747483938</v>
      </c>
      <c r="L179" s="2" cm="1">
        <v>-0.59699352484581092</v>
      </c>
      <c r="M179" s="82"/>
      <c r="N179" s="2" cm="1">
        <v>-68397.209479321202</v>
      </c>
      <c r="O179" s="2" cm="1">
        <v>-2.4434556115790653</v>
      </c>
      <c r="P179" s="82"/>
      <c r="Q179" s="2">
        <f t="shared" si="32"/>
        <v>-85108.25222680514</v>
      </c>
      <c r="R179" s="2">
        <f t="shared" si="33"/>
        <v>-3.0404491364248765</v>
      </c>
      <c r="S179" s="21"/>
      <c r="T179" s="2">
        <f t="shared" si="34"/>
        <v>-92773.560855738644</v>
      </c>
      <c r="U179" s="2">
        <f t="shared" si="29"/>
        <v>-3.3142883986760019</v>
      </c>
      <c r="W179" s="161"/>
      <c r="X179" s="160"/>
      <c r="Z179" s="8" t="s">
        <v>0</v>
      </c>
      <c r="AA179" s="8">
        <v>0</v>
      </c>
      <c r="AB179" s="8">
        <v>1</v>
      </c>
      <c r="AC179" s="8">
        <v>0</v>
      </c>
      <c r="AD179" s="8">
        <v>0</v>
      </c>
      <c r="AE179" s="8">
        <v>0</v>
      </c>
      <c r="AF179" s="8">
        <v>1</v>
      </c>
      <c r="AG179" s="8" t="s">
        <v>0</v>
      </c>
    </row>
    <row r="180" spans="1:33" ht="12.75" customHeight="1" x14ac:dyDescent="0.2">
      <c r="A180" s="86">
        <v>384</v>
      </c>
      <c r="B180" s="140">
        <v>180</v>
      </c>
      <c r="C180" s="120"/>
      <c r="D180" s="9">
        <v>7</v>
      </c>
      <c r="E180" s="9" t="s">
        <v>243</v>
      </c>
      <c r="F180" s="2">
        <v>27272</v>
      </c>
      <c r="G180" s="2">
        <v>29196</v>
      </c>
      <c r="H180" s="2" cm="1">
        <v>-1799690.6293322234</v>
      </c>
      <c r="I180" s="2" cm="1">
        <v>-61.641684796966139</v>
      </c>
      <c r="J180" s="6"/>
      <c r="K180" s="2" cm="1">
        <v>85180.750581825967</v>
      </c>
      <c r="L180" s="2" cm="1">
        <v>2.9175486567278384</v>
      </c>
      <c r="M180" s="82"/>
      <c r="N180" s="2" cm="1">
        <v>-19981.802435678266</v>
      </c>
      <c r="O180" s="2" cm="1">
        <v>-0.68440205629806361</v>
      </c>
      <c r="P180" s="82"/>
      <c r="Q180" s="2">
        <f t="shared" si="32"/>
        <v>65198.948146147697</v>
      </c>
      <c r="R180" s="2">
        <f t="shared" si="33"/>
        <v>2.2331466004297749</v>
      </c>
      <c r="S180" s="21"/>
      <c r="T180" s="2">
        <f t="shared" si="34"/>
        <v>-1734491.6811860758</v>
      </c>
      <c r="U180" s="2">
        <f t="shared" si="29"/>
        <v>-59.408538196536369</v>
      </c>
      <c r="W180" s="161"/>
      <c r="X180" s="160"/>
      <c r="Z180" s="8" t="s">
        <v>0</v>
      </c>
      <c r="AA180" s="8">
        <v>0</v>
      </c>
      <c r="AB180" s="8">
        <v>1</v>
      </c>
      <c r="AC180" s="8">
        <v>0</v>
      </c>
      <c r="AD180" s="8">
        <v>0</v>
      </c>
      <c r="AE180" s="8">
        <v>0</v>
      </c>
      <c r="AF180" s="8">
        <v>1</v>
      </c>
      <c r="AG180" s="8" t="s">
        <v>0</v>
      </c>
    </row>
    <row r="181" spans="1:33" ht="12.75" customHeight="1" x14ac:dyDescent="0.2">
      <c r="A181" s="86">
        <v>451</v>
      </c>
      <c r="B181" s="140">
        <v>182</v>
      </c>
      <c r="C181" s="120"/>
      <c r="D181" s="9">
        <v>7</v>
      </c>
      <c r="E181" s="9" t="s">
        <v>245</v>
      </c>
      <c r="F181" s="2">
        <v>29201</v>
      </c>
      <c r="G181" s="2">
        <v>29424</v>
      </c>
      <c r="H181" s="2" cm="1">
        <v>-911594.65686457092</v>
      </c>
      <c r="I181" s="2" cm="1">
        <v>-30.98133010007378</v>
      </c>
      <c r="J181" s="6"/>
      <c r="K181" s="2" cm="1">
        <v>-160171.52134693286</v>
      </c>
      <c r="L181" s="2" cm="1">
        <v>-5.4435672018397518</v>
      </c>
      <c r="M181" s="82"/>
      <c r="N181" s="2" cm="1">
        <v>-30659.316317486751</v>
      </c>
      <c r="O181" s="2" cm="1">
        <v>-1.0419832897460153</v>
      </c>
      <c r="P181" s="82"/>
      <c r="Q181" s="2">
        <f t="shared" si="32"/>
        <v>-190830.83766441961</v>
      </c>
      <c r="R181" s="2">
        <f t="shared" si="33"/>
        <v>-6.4855504915857676</v>
      </c>
      <c r="S181" s="21"/>
      <c r="T181" s="2">
        <f t="shared" si="34"/>
        <v>-1102425.4945289905</v>
      </c>
      <c r="U181" s="2">
        <f t="shared" si="29"/>
        <v>-37.466880591659546</v>
      </c>
      <c r="W181" s="161"/>
      <c r="X181" s="160"/>
      <c r="Z181" s="8" t="s">
        <v>0</v>
      </c>
      <c r="AA181" s="8">
        <v>0</v>
      </c>
      <c r="AB181" s="8">
        <v>1</v>
      </c>
      <c r="AC181" s="8">
        <v>0</v>
      </c>
      <c r="AD181" s="8">
        <v>0</v>
      </c>
      <c r="AE181" s="8">
        <v>0</v>
      </c>
      <c r="AF181" s="8">
        <v>1</v>
      </c>
      <c r="AG181" s="8" t="s">
        <v>0</v>
      </c>
    </row>
    <row r="182" spans="1:33" ht="12.75" customHeight="1" x14ac:dyDescent="0.2">
      <c r="A182" s="86">
        <v>373</v>
      </c>
      <c r="B182" s="140">
        <v>186</v>
      </c>
      <c r="C182" s="120"/>
      <c r="D182" s="9">
        <v>7</v>
      </c>
      <c r="E182" s="9" t="s">
        <v>249</v>
      </c>
      <c r="F182" s="2">
        <v>29844</v>
      </c>
      <c r="G182" s="2">
        <v>29974</v>
      </c>
      <c r="H182" s="2" cm="1">
        <v>-2881447.7804375095</v>
      </c>
      <c r="I182" s="2" cm="1">
        <v>-96.131573378178075</v>
      </c>
      <c r="J182" s="6"/>
      <c r="K182" s="2" cm="1">
        <v>-4071.6519457002869</v>
      </c>
      <c r="L182" s="2" cm="1">
        <v>-0.13583945905452349</v>
      </c>
      <c r="M182" s="82"/>
      <c r="N182" s="2" cm="1">
        <v>-20079.034934482923</v>
      </c>
      <c r="O182" s="2" cm="1">
        <v>-0.66988172864759199</v>
      </c>
      <c r="P182" s="82"/>
      <c r="Q182" s="2">
        <f t="shared" si="32"/>
        <v>-24150.68688018321</v>
      </c>
      <c r="R182" s="2">
        <f t="shared" si="33"/>
        <v>-0.80572118770211554</v>
      </c>
      <c r="S182" s="21"/>
      <c r="T182" s="2">
        <f t="shared" si="34"/>
        <v>-2905598.4673176929</v>
      </c>
      <c r="U182" s="2">
        <f t="shared" si="29"/>
        <v>-96.937294565880194</v>
      </c>
      <c r="W182" s="161"/>
      <c r="X182" s="160"/>
      <c r="Z182" s="8" t="s">
        <v>0</v>
      </c>
      <c r="AA182" s="8">
        <v>0</v>
      </c>
      <c r="AB182" s="8">
        <v>1</v>
      </c>
      <c r="AC182" s="8">
        <v>0</v>
      </c>
      <c r="AD182" s="8">
        <v>0</v>
      </c>
      <c r="AE182" s="8">
        <v>0</v>
      </c>
      <c r="AF182" s="8">
        <v>1</v>
      </c>
      <c r="AG182" s="8" t="s">
        <v>0</v>
      </c>
    </row>
    <row r="183" spans="1:33" ht="12.75" customHeight="1" x14ac:dyDescent="0.2">
      <c r="A183" s="86">
        <v>358</v>
      </c>
      <c r="B183" s="140">
        <v>197</v>
      </c>
      <c r="C183" s="120"/>
      <c r="D183" s="9">
        <v>7</v>
      </c>
      <c r="E183" s="9" t="s">
        <v>260</v>
      </c>
      <c r="F183" s="2">
        <v>31373</v>
      </c>
      <c r="G183" s="2">
        <v>31728</v>
      </c>
      <c r="H183" s="2" cm="1">
        <v>-810394.86561502237</v>
      </c>
      <c r="I183" s="2" cm="1">
        <v>-25.541946092253603</v>
      </c>
      <c r="J183" s="6"/>
      <c r="K183" s="2" cm="1">
        <v>552580.42760303756</v>
      </c>
      <c r="L183" s="2" cm="1">
        <v>17.416175857382676</v>
      </c>
      <c r="M183" s="82"/>
      <c r="N183" s="2" cm="1">
        <v>-28433.888045590029</v>
      </c>
      <c r="O183" s="2" cm="1">
        <v>-0.89617650168904528</v>
      </c>
      <c r="P183" s="82"/>
      <c r="Q183" s="2">
        <f t="shared" si="32"/>
        <v>524146.53955744754</v>
      </c>
      <c r="R183" s="2">
        <f t="shared" si="33"/>
        <v>16.519999355693631</v>
      </c>
      <c r="S183" s="21"/>
      <c r="T183" s="2">
        <f t="shared" si="34"/>
        <v>-286248.32605757483</v>
      </c>
      <c r="U183" s="2">
        <f t="shared" si="29"/>
        <v>-9.0219467365599737</v>
      </c>
      <c r="W183" s="161"/>
      <c r="X183" s="160"/>
      <c r="Z183" s="8" t="s">
        <v>0</v>
      </c>
      <c r="AA183" s="8">
        <v>0</v>
      </c>
      <c r="AB183" s="8">
        <v>1</v>
      </c>
      <c r="AC183" s="8">
        <v>0</v>
      </c>
      <c r="AD183" s="8">
        <v>0</v>
      </c>
      <c r="AE183" s="8">
        <v>0</v>
      </c>
      <c r="AF183" s="8">
        <v>1</v>
      </c>
      <c r="AG183" s="8" t="s">
        <v>0</v>
      </c>
    </row>
    <row r="184" spans="1:33" ht="12.75" customHeight="1" x14ac:dyDescent="0.2">
      <c r="A184" s="86">
        <v>383</v>
      </c>
      <c r="B184" s="140">
        <v>218</v>
      </c>
      <c r="C184" s="120"/>
      <c r="D184" s="9">
        <v>7</v>
      </c>
      <c r="E184" s="9" t="s">
        <v>281</v>
      </c>
      <c r="F184" s="2">
        <v>35216</v>
      </c>
      <c r="G184" s="2">
        <v>35772</v>
      </c>
      <c r="H184" s="2" cm="1">
        <v>-2680276.48981146</v>
      </c>
      <c r="I184" s="2" cm="1">
        <v>-74.926660231786315</v>
      </c>
      <c r="J184" s="6"/>
      <c r="K184" s="2" cm="1">
        <v>292179.62371885404</v>
      </c>
      <c r="L184" s="2" cm="1">
        <v>8.1678302504431972</v>
      </c>
      <c r="M184" s="82"/>
      <c r="N184" s="2" cm="1">
        <v>-63162.708811700097</v>
      </c>
      <c r="O184" s="2" cm="1">
        <v>-1.7657024715336045</v>
      </c>
      <c r="P184" s="82"/>
      <c r="Q184" s="2">
        <f t="shared" si="32"/>
        <v>229016.91490715393</v>
      </c>
      <c r="R184" s="2">
        <f t="shared" si="33"/>
        <v>6.4021277789095929</v>
      </c>
      <c r="S184" s="21"/>
      <c r="T184" s="2">
        <f t="shared" si="34"/>
        <v>-2451259.5749043059</v>
      </c>
      <c r="U184" s="2">
        <f t="shared" si="29"/>
        <v>-68.524532452876713</v>
      </c>
      <c r="W184" s="161"/>
      <c r="X184" s="160"/>
      <c r="Z184" s="8" t="s">
        <v>0</v>
      </c>
      <c r="AA184" s="8">
        <v>0</v>
      </c>
      <c r="AB184" s="8">
        <v>1</v>
      </c>
      <c r="AC184" s="8">
        <v>0</v>
      </c>
      <c r="AD184" s="8">
        <v>0</v>
      </c>
      <c r="AE184" s="8">
        <v>0</v>
      </c>
      <c r="AF184" s="8">
        <v>1</v>
      </c>
      <c r="AG184" s="8" t="s">
        <v>0</v>
      </c>
    </row>
    <row r="185" spans="1:33" ht="12.75" customHeight="1" x14ac:dyDescent="0.2">
      <c r="A185" s="86">
        <v>385</v>
      </c>
      <c r="B185" s="140">
        <v>221</v>
      </c>
      <c r="C185" s="120"/>
      <c r="D185" s="9">
        <v>7</v>
      </c>
      <c r="E185" s="9" t="s">
        <v>284</v>
      </c>
      <c r="F185" s="2">
        <v>35800</v>
      </c>
      <c r="G185" s="2">
        <v>36099</v>
      </c>
      <c r="H185" s="2" cm="1">
        <v>1749952.3805737495</v>
      </c>
      <c r="I185" s="2" cm="1">
        <v>48.476478034675466</v>
      </c>
      <c r="J185" s="6"/>
      <c r="K185" s="2" cm="1">
        <v>552661.13936337247</v>
      </c>
      <c r="L185" s="2" cm="1">
        <v>15.309596924107938</v>
      </c>
      <c r="M185" s="82"/>
      <c r="N185" s="2" cm="1">
        <v>-20515.875491352268</v>
      </c>
      <c r="O185" s="2" cm="1">
        <v>-0.56832254332120746</v>
      </c>
      <c r="P185" s="82"/>
      <c r="Q185" s="2">
        <f t="shared" si="32"/>
        <v>532145.26387202018</v>
      </c>
      <c r="R185" s="2">
        <f t="shared" si="33"/>
        <v>14.741274380786731</v>
      </c>
      <c r="S185" s="21"/>
      <c r="T185" s="2">
        <f t="shared" si="34"/>
        <v>2282097.6444457695</v>
      </c>
      <c r="U185" s="2">
        <f t="shared" si="29"/>
        <v>63.217752415462186</v>
      </c>
      <c r="W185" s="161"/>
      <c r="X185" s="160"/>
      <c r="Z185" s="8" t="s">
        <v>0</v>
      </c>
      <c r="AA185" s="8">
        <v>0</v>
      </c>
      <c r="AB185" s="8">
        <v>1</v>
      </c>
      <c r="AC185" s="8">
        <v>0</v>
      </c>
      <c r="AD185" s="8">
        <v>0</v>
      </c>
      <c r="AE185" s="8">
        <v>0</v>
      </c>
      <c r="AF185" s="8">
        <v>1</v>
      </c>
      <c r="AG185" s="8" t="s">
        <v>0</v>
      </c>
    </row>
    <row r="186" spans="1:33" ht="12.75" customHeight="1" x14ac:dyDescent="0.2">
      <c r="A186" s="86">
        <v>396</v>
      </c>
      <c r="B186" s="140">
        <v>232</v>
      </c>
      <c r="C186" s="120"/>
      <c r="D186" s="9">
        <v>7</v>
      </c>
      <c r="E186" s="9" t="s">
        <v>295</v>
      </c>
      <c r="F186" s="2">
        <v>39171</v>
      </c>
      <c r="G186" s="2">
        <v>39164</v>
      </c>
      <c r="H186" s="2" cm="1">
        <v>-78754.798135313205</v>
      </c>
      <c r="I186" s="2" cm="1">
        <v>-2.0108977156396999</v>
      </c>
      <c r="J186" s="6"/>
      <c r="K186" s="2" cm="1">
        <v>24799.430453768931</v>
      </c>
      <c r="L186" s="2" cm="1">
        <v>0.63322006061099301</v>
      </c>
      <c r="M186" s="82"/>
      <c r="N186" s="2" cm="1">
        <v>-18687.170634253685</v>
      </c>
      <c r="O186" s="2" cm="1">
        <v>-0.47715173716304987</v>
      </c>
      <c r="P186" s="82"/>
      <c r="Q186" s="2">
        <f t="shared" si="32"/>
        <v>6112.2598195152459</v>
      </c>
      <c r="R186" s="2">
        <f t="shared" si="33"/>
        <v>0.15606832344794314</v>
      </c>
      <c r="S186" s="21"/>
      <c r="T186" s="2">
        <f t="shared" si="34"/>
        <v>-72642.538315797952</v>
      </c>
      <c r="U186" s="2">
        <f t="shared" si="29"/>
        <v>-1.8548293921917565</v>
      </c>
      <c r="W186" s="161"/>
      <c r="X186" s="160"/>
      <c r="Z186" s="8" t="s">
        <v>0</v>
      </c>
      <c r="AA186" s="8">
        <v>0</v>
      </c>
      <c r="AB186" s="8">
        <v>1</v>
      </c>
      <c r="AC186" s="8">
        <v>0</v>
      </c>
      <c r="AD186" s="8">
        <v>0</v>
      </c>
      <c r="AE186" s="8">
        <v>0</v>
      </c>
      <c r="AF186" s="8">
        <v>1</v>
      </c>
      <c r="AG186" s="8" t="s">
        <v>0</v>
      </c>
    </row>
    <row r="187" spans="1:33" ht="12.75" customHeight="1" x14ac:dyDescent="0.2">
      <c r="A187" s="86">
        <v>375</v>
      </c>
      <c r="B187" s="140">
        <v>238</v>
      </c>
      <c r="C187" s="120"/>
      <c r="D187" s="9">
        <v>7</v>
      </c>
      <c r="E187" s="9" t="s">
        <v>301</v>
      </c>
      <c r="F187" s="2">
        <v>40709</v>
      </c>
      <c r="G187" s="2">
        <v>41176</v>
      </c>
      <c r="H187" s="2" cm="1">
        <v>-2515009.178027777</v>
      </c>
      <c r="I187" s="2" cm="1">
        <v>-61.079492374873155</v>
      </c>
      <c r="J187" s="6"/>
      <c r="K187" s="2" cm="1">
        <v>935356.35772878188</v>
      </c>
      <c r="L187" s="2" cm="1">
        <v>22.716056871206089</v>
      </c>
      <c r="M187" s="82"/>
      <c r="N187" s="2" cm="1">
        <v>-20131.620914544721</v>
      </c>
      <c r="O187" s="2" cm="1">
        <v>-0.48891638125472897</v>
      </c>
      <c r="P187" s="82"/>
      <c r="Q187" s="2">
        <f t="shared" si="32"/>
        <v>915224.7368142372</v>
      </c>
      <c r="R187" s="2">
        <f t="shared" si="33"/>
        <v>22.22714048995136</v>
      </c>
      <c r="S187" s="21"/>
      <c r="T187" s="2">
        <f t="shared" si="34"/>
        <v>-1599784.4412135398</v>
      </c>
      <c r="U187" s="2">
        <f t="shared" si="29"/>
        <v>-38.852351884921795</v>
      </c>
      <c r="W187" s="161"/>
      <c r="X187" s="160"/>
      <c r="Z187" s="8" t="s">
        <v>0</v>
      </c>
      <c r="AA187" s="8">
        <v>0</v>
      </c>
      <c r="AB187" s="8">
        <v>1</v>
      </c>
      <c r="AC187" s="8">
        <v>0</v>
      </c>
      <c r="AD187" s="8">
        <v>0</v>
      </c>
      <c r="AE187" s="8">
        <v>0</v>
      </c>
      <c r="AF187" s="8">
        <v>1</v>
      </c>
      <c r="AG187" s="8" t="s">
        <v>0</v>
      </c>
    </row>
    <row r="188" spans="1:33" ht="12.75" customHeight="1" x14ac:dyDescent="0.2">
      <c r="A188" s="86">
        <v>406</v>
      </c>
      <c r="B188" s="140">
        <v>239</v>
      </c>
      <c r="C188" s="120"/>
      <c r="D188" s="9">
        <v>7</v>
      </c>
      <c r="E188" s="9" t="s">
        <v>302</v>
      </c>
      <c r="F188" s="2">
        <v>41382</v>
      </c>
      <c r="G188" s="2">
        <v>41273</v>
      </c>
      <c r="H188" s="2" cm="1">
        <v>-5508.471328984946</v>
      </c>
      <c r="I188" s="2" cm="1">
        <v>-0.13346428243609493</v>
      </c>
      <c r="J188" s="6"/>
      <c r="K188" s="2" cm="1">
        <v>3684.9547435180284</v>
      </c>
      <c r="L188" s="2" cm="1">
        <v>8.9282454474305925E-2</v>
      </c>
      <c r="M188" s="82"/>
      <c r="N188" s="2" cm="1">
        <v>58031.923358365188</v>
      </c>
      <c r="O188" s="2" cm="1">
        <v>1.4060505259701304</v>
      </c>
      <c r="P188" s="82"/>
      <c r="Q188" s="2">
        <f t="shared" si="32"/>
        <v>61716.878101883216</v>
      </c>
      <c r="R188" s="2">
        <f t="shared" si="33"/>
        <v>1.4953329804444362</v>
      </c>
      <c r="S188" s="21"/>
      <c r="T188" s="2">
        <f t="shared" si="34"/>
        <v>56208.40677289827</v>
      </c>
      <c r="U188" s="2">
        <f t="shared" si="29"/>
        <v>1.3618686980083412</v>
      </c>
      <c r="W188" s="161"/>
      <c r="X188" s="160"/>
      <c r="Z188" s="8" t="s">
        <v>0</v>
      </c>
      <c r="AA188" s="8">
        <v>0</v>
      </c>
      <c r="AB188" s="8">
        <v>1</v>
      </c>
      <c r="AC188" s="8">
        <v>0</v>
      </c>
      <c r="AD188" s="8">
        <v>0</v>
      </c>
      <c r="AE188" s="8">
        <v>0</v>
      </c>
      <c r="AF188" s="8">
        <v>1</v>
      </c>
      <c r="AG188" s="8" t="s">
        <v>0</v>
      </c>
    </row>
    <row r="189" spans="1:33" ht="12.75" customHeight="1" x14ac:dyDescent="0.2">
      <c r="A189" s="86">
        <v>420</v>
      </c>
      <c r="B189" s="140">
        <v>259</v>
      </c>
      <c r="C189" s="120"/>
      <c r="D189" s="9">
        <v>7</v>
      </c>
      <c r="E189" s="9" t="s">
        <v>322</v>
      </c>
      <c r="F189" s="2">
        <v>44058</v>
      </c>
      <c r="G189" s="2">
        <v>44809</v>
      </c>
      <c r="H189" s="2" cm="1">
        <v>89249.078072411008</v>
      </c>
      <c r="I189" s="2" cm="1">
        <v>1.9917667895380617</v>
      </c>
      <c r="J189" s="6"/>
      <c r="K189" s="2" cm="1">
        <v>-435095.83371264604</v>
      </c>
      <c r="L189" s="2" cm="1">
        <v>-9.7100099023108317</v>
      </c>
      <c r="M189" s="82"/>
      <c r="N189" s="2" cm="1">
        <v>-114770.90213028091</v>
      </c>
      <c r="O189" s="2" cm="1">
        <v>-2.5613359398844184</v>
      </c>
      <c r="P189" s="82"/>
      <c r="Q189" s="2">
        <f t="shared" si="32"/>
        <v>-549866.73584292689</v>
      </c>
      <c r="R189" s="2">
        <f t="shared" si="33"/>
        <v>-12.271345842195251</v>
      </c>
      <c r="S189" s="21"/>
      <c r="T189" s="2">
        <f t="shared" si="34"/>
        <v>-460617.65777051589</v>
      </c>
      <c r="U189" s="2">
        <f t="shared" si="29"/>
        <v>-10.279579052657187</v>
      </c>
      <c r="W189" s="161"/>
      <c r="X189" s="160"/>
      <c r="Z189" s="8" t="s">
        <v>0</v>
      </c>
      <c r="AA189" s="8">
        <v>0</v>
      </c>
      <c r="AB189" s="8">
        <v>1</v>
      </c>
      <c r="AC189" s="8">
        <v>0</v>
      </c>
      <c r="AD189" s="8">
        <v>0</v>
      </c>
      <c r="AE189" s="8">
        <v>0</v>
      </c>
      <c r="AF189" s="8">
        <v>1</v>
      </c>
      <c r="AG189" s="8" t="s">
        <v>0</v>
      </c>
    </row>
    <row r="190" spans="1:33" ht="12.75" customHeight="1" x14ac:dyDescent="0.2">
      <c r="A190" s="86">
        <v>441</v>
      </c>
      <c r="B190" s="140">
        <v>267</v>
      </c>
      <c r="C190" s="120"/>
      <c r="D190" s="9">
        <v>7</v>
      </c>
      <c r="E190" s="9" t="s">
        <v>330</v>
      </c>
      <c r="F190" s="2">
        <v>46193</v>
      </c>
      <c r="G190" s="2">
        <v>46553</v>
      </c>
      <c r="H190" s="2" cm="1">
        <v>-1099792.8075749287</v>
      </c>
      <c r="I190" s="2" cm="1">
        <v>-23.624531342232054</v>
      </c>
      <c r="J190" s="6"/>
      <c r="K190" s="2" cm="1">
        <v>423073.21116832248</v>
      </c>
      <c r="L190" s="2" cm="1">
        <v>9.0879902727713038</v>
      </c>
      <c r="M190" s="82"/>
      <c r="N190" s="2" cm="1">
        <v>-94414.304392254009</v>
      </c>
      <c r="O190" s="2" cm="1">
        <v>-2.0281035463290014</v>
      </c>
      <c r="P190" s="82"/>
      <c r="Q190" s="2">
        <f t="shared" si="32"/>
        <v>328658.9067760685</v>
      </c>
      <c r="R190" s="2">
        <f t="shared" si="33"/>
        <v>7.0598867264423024</v>
      </c>
      <c r="S190" s="21"/>
      <c r="T190" s="2">
        <f t="shared" si="34"/>
        <v>-771133.90079886024</v>
      </c>
      <c r="U190" s="2">
        <f t="shared" si="29"/>
        <v>-16.564644615789749</v>
      </c>
      <c r="W190" s="161"/>
      <c r="X190" s="160"/>
      <c r="Z190" s="8" t="s">
        <v>0</v>
      </c>
      <c r="AA190" s="8">
        <v>0</v>
      </c>
      <c r="AB190" s="8">
        <v>1</v>
      </c>
      <c r="AC190" s="8">
        <v>0</v>
      </c>
      <c r="AD190" s="8">
        <v>0</v>
      </c>
      <c r="AE190" s="8">
        <v>0</v>
      </c>
      <c r="AF190" s="8">
        <v>1</v>
      </c>
      <c r="AG190" s="8" t="s">
        <v>0</v>
      </c>
    </row>
    <row r="191" spans="1:33" ht="12.75" customHeight="1" x14ac:dyDescent="0.2">
      <c r="A191" s="86">
        <v>1911</v>
      </c>
      <c r="B191" s="140">
        <v>272</v>
      </c>
      <c r="C191" s="120"/>
      <c r="D191" s="9">
        <v>7</v>
      </c>
      <c r="E191" s="9" t="s">
        <v>335</v>
      </c>
      <c r="F191" s="2">
        <v>47600</v>
      </c>
      <c r="G191" s="2">
        <v>47815</v>
      </c>
      <c r="H191" s="2" cm="1">
        <v>-260467.25761269778</v>
      </c>
      <c r="I191" s="2" cm="1">
        <v>-5.4473963737885134</v>
      </c>
      <c r="J191" s="6"/>
      <c r="K191" s="2" cm="1">
        <v>439654.82522213669</v>
      </c>
      <c r="L191" s="2" cm="1">
        <v>9.1949142574952774</v>
      </c>
      <c r="M191" s="82"/>
      <c r="N191" s="2" cm="1">
        <v>-91627.274422863702</v>
      </c>
      <c r="O191" s="2" cm="1">
        <v>-1.9162872408839005</v>
      </c>
      <c r="P191" s="82"/>
      <c r="Q191" s="2">
        <f t="shared" si="32"/>
        <v>348027.55079927295</v>
      </c>
      <c r="R191" s="2">
        <f t="shared" si="33"/>
        <v>7.2786270166113773</v>
      </c>
      <c r="S191" s="21"/>
      <c r="T191" s="2">
        <f t="shared" si="34"/>
        <v>87560.293186575174</v>
      </c>
      <c r="U191" s="2">
        <f t="shared" si="29"/>
        <v>1.8312306428228626</v>
      </c>
      <c r="W191" s="161"/>
      <c r="X191" s="160"/>
      <c r="Z191" s="8" t="s">
        <v>0</v>
      </c>
      <c r="AA191" s="8">
        <v>0</v>
      </c>
      <c r="AB191" s="8">
        <v>1</v>
      </c>
      <c r="AC191" s="8">
        <v>0</v>
      </c>
      <c r="AD191" s="8">
        <v>0</v>
      </c>
      <c r="AE191" s="8">
        <v>0</v>
      </c>
      <c r="AF191" s="8">
        <v>1</v>
      </c>
      <c r="AG191" s="8" t="s">
        <v>0</v>
      </c>
    </row>
    <row r="192" spans="1:33" ht="12.75" customHeight="1" x14ac:dyDescent="0.2">
      <c r="A192" s="86">
        <v>400</v>
      </c>
      <c r="B192" s="140">
        <v>290</v>
      </c>
      <c r="C192" s="120"/>
      <c r="D192" s="9">
        <v>7</v>
      </c>
      <c r="E192" s="9" t="s">
        <v>353</v>
      </c>
      <c r="F192" s="2">
        <v>56020</v>
      </c>
      <c r="G192" s="2">
        <v>55604</v>
      </c>
      <c r="H192" s="2" cm="1">
        <v>342425.76472876873</v>
      </c>
      <c r="I192" s="2" cm="1">
        <v>6.1582937329826759</v>
      </c>
      <c r="J192" s="6"/>
      <c r="K192" s="2" cm="1">
        <v>-1659581.2887960477</v>
      </c>
      <c r="L192" s="2" cm="1">
        <v>-29.846437105173148</v>
      </c>
      <c r="M192" s="82"/>
      <c r="N192" s="2" cm="1">
        <v>-334010.42157330603</v>
      </c>
      <c r="O192" s="2" cm="1">
        <v>-6.0069495283308036</v>
      </c>
      <c r="P192" s="82"/>
      <c r="Q192" s="2">
        <f t="shared" si="32"/>
        <v>-1993591.7103693536</v>
      </c>
      <c r="R192" s="2">
        <f t="shared" si="33"/>
        <v>-35.853386633503952</v>
      </c>
      <c r="S192" s="21"/>
      <c r="T192" s="2">
        <f t="shared" si="34"/>
        <v>-1651165.9456405849</v>
      </c>
      <c r="U192" s="2">
        <f t="shared" si="29"/>
        <v>-29.695092900521274</v>
      </c>
      <c r="W192" s="161"/>
      <c r="X192" s="160"/>
      <c r="Z192" s="8" t="s">
        <v>0</v>
      </c>
      <c r="AA192" s="8">
        <v>0</v>
      </c>
      <c r="AB192" s="8">
        <v>0</v>
      </c>
      <c r="AC192" s="8">
        <v>1</v>
      </c>
      <c r="AD192" s="8">
        <v>0</v>
      </c>
      <c r="AE192" s="8">
        <v>0</v>
      </c>
      <c r="AF192" s="8">
        <v>1</v>
      </c>
      <c r="AG192" s="8" t="s">
        <v>0</v>
      </c>
    </row>
    <row r="193" spans="1:33" ht="12.75" customHeight="1" x14ac:dyDescent="0.2">
      <c r="A193" s="86">
        <v>398</v>
      </c>
      <c r="B193" s="140">
        <v>296</v>
      </c>
      <c r="C193" s="120"/>
      <c r="D193" s="9">
        <v>7</v>
      </c>
      <c r="E193" s="9" t="s">
        <v>359</v>
      </c>
      <c r="F193" s="2">
        <v>54950</v>
      </c>
      <c r="G193" s="2">
        <v>56742</v>
      </c>
      <c r="H193" s="2" cm="1">
        <v>-5487214.9864857327</v>
      </c>
      <c r="I193" s="2" cm="1">
        <v>-96.704645350635033</v>
      </c>
      <c r="J193" s="6"/>
      <c r="K193" s="2" cm="1">
        <v>-2481276.2393303704</v>
      </c>
      <c r="L193" s="2" cm="1">
        <v>-43.729093781156294</v>
      </c>
      <c r="M193" s="82"/>
      <c r="N193" s="2" cm="1">
        <v>-230355.48249009653</v>
      </c>
      <c r="O193" s="2" cm="1">
        <v>-4.0596997372333812</v>
      </c>
      <c r="P193" s="82"/>
      <c r="Q193" s="2">
        <f t="shared" si="32"/>
        <v>-2711631.7218204672</v>
      </c>
      <c r="R193" s="2">
        <f t="shared" si="33"/>
        <v>-47.788793518389674</v>
      </c>
      <c r="S193" s="21"/>
      <c r="T193" s="2">
        <f t="shared" si="34"/>
        <v>-8198846.7083061999</v>
      </c>
      <c r="U193" s="2">
        <f t="shared" si="29"/>
        <v>-144.49343886902471</v>
      </c>
      <c r="W193" s="161"/>
      <c r="X193" s="160"/>
      <c r="Z193" s="8" t="s">
        <v>0</v>
      </c>
      <c r="AA193" s="8">
        <v>0</v>
      </c>
      <c r="AB193" s="8">
        <v>0</v>
      </c>
      <c r="AC193" s="8">
        <v>1</v>
      </c>
      <c r="AD193" s="8">
        <v>0</v>
      </c>
      <c r="AE193" s="8">
        <v>0</v>
      </c>
      <c r="AF193" s="8">
        <v>1</v>
      </c>
      <c r="AG193" s="8" t="s">
        <v>0</v>
      </c>
    </row>
    <row r="194" spans="1:33" ht="12.75" customHeight="1" x14ac:dyDescent="0.2">
      <c r="A194" s="86">
        <v>1942</v>
      </c>
      <c r="B194" s="140">
        <v>298</v>
      </c>
      <c r="C194" s="120"/>
      <c r="D194" s="9">
        <v>7</v>
      </c>
      <c r="E194" s="9" t="s">
        <v>361</v>
      </c>
      <c r="F194" s="2">
        <v>56935</v>
      </c>
      <c r="G194" s="2">
        <v>57715</v>
      </c>
      <c r="H194" s="2" cm="1">
        <v>782175.84390677512</v>
      </c>
      <c r="I194" s="2" cm="1">
        <v>13.552384023334923</v>
      </c>
      <c r="J194" s="6"/>
      <c r="K194" s="2" cm="1">
        <v>412356.70524435467</v>
      </c>
      <c r="L194" s="2" cm="1">
        <v>7.1447059732193479</v>
      </c>
      <c r="M194" s="82"/>
      <c r="N194" s="2" cm="1">
        <v>68320.440995360055</v>
      </c>
      <c r="O194" s="2" cm="1">
        <v>1.1837553668086296</v>
      </c>
      <c r="P194" s="82"/>
      <c r="Q194" s="2">
        <f t="shared" si="32"/>
        <v>480677.1462397147</v>
      </c>
      <c r="R194" s="2">
        <f t="shared" si="33"/>
        <v>8.3284613400279781</v>
      </c>
      <c r="S194" s="21"/>
      <c r="T194" s="2">
        <f t="shared" si="34"/>
        <v>1262852.9901464898</v>
      </c>
      <c r="U194" s="2">
        <f t="shared" si="29"/>
        <v>21.880845363362901</v>
      </c>
      <c r="W194" s="161"/>
      <c r="X194" s="160"/>
      <c r="Z194" s="8" t="s">
        <v>0</v>
      </c>
      <c r="AA194" s="8">
        <v>0</v>
      </c>
      <c r="AB194" s="8">
        <v>0</v>
      </c>
      <c r="AC194" s="8">
        <v>1</v>
      </c>
      <c r="AD194" s="8">
        <v>0</v>
      </c>
      <c r="AE194" s="8">
        <v>0</v>
      </c>
      <c r="AF194" s="8">
        <v>1</v>
      </c>
      <c r="AG194" s="8" t="s">
        <v>0</v>
      </c>
    </row>
    <row r="195" spans="1:33" ht="12.75" customHeight="1" x14ac:dyDescent="0.2">
      <c r="A195" s="86">
        <v>453</v>
      </c>
      <c r="B195" s="140">
        <v>313</v>
      </c>
      <c r="C195" s="120"/>
      <c r="D195" s="9">
        <v>7</v>
      </c>
      <c r="E195" s="9" t="s">
        <v>376</v>
      </c>
      <c r="F195" s="2">
        <v>67619</v>
      </c>
      <c r="G195" s="2">
        <v>68348</v>
      </c>
      <c r="H195" s="2" cm="1">
        <v>-1067786.0759156104</v>
      </c>
      <c r="I195" s="2" cm="1">
        <v>-15.622784513308515</v>
      </c>
      <c r="J195" s="6"/>
      <c r="K195" s="2" cm="1">
        <v>705901.54257791489</v>
      </c>
      <c r="L195" s="2" cm="1">
        <v>10.32804972461396</v>
      </c>
      <c r="M195" s="82"/>
      <c r="N195" s="2" cm="1">
        <v>-128593.9468198867</v>
      </c>
      <c r="O195" s="2" cm="1">
        <v>-1.8814588110827923</v>
      </c>
      <c r="P195" s="82"/>
      <c r="Q195" s="2">
        <f t="shared" si="32"/>
        <v>577307.59575802821</v>
      </c>
      <c r="R195" s="2">
        <f t="shared" si="33"/>
        <v>8.4465909135311676</v>
      </c>
      <c r="S195" s="21"/>
      <c r="T195" s="2">
        <f t="shared" si="34"/>
        <v>-490478.48015758221</v>
      </c>
      <c r="U195" s="2">
        <f t="shared" si="29"/>
        <v>-7.1761935997773483</v>
      </c>
      <c r="W195" s="161"/>
      <c r="X195" s="160"/>
      <c r="Z195" s="8" t="s">
        <v>0</v>
      </c>
      <c r="AA195" s="8">
        <v>0</v>
      </c>
      <c r="AB195" s="8">
        <v>0</v>
      </c>
      <c r="AC195" s="8">
        <v>1</v>
      </c>
      <c r="AD195" s="8">
        <v>0</v>
      </c>
      <c r="AE195" s="8">
        <v>0</v>
      </c>
      <c r="AF195" s="8">
        <v>1</v>
      </c>
      <c r="AG195" s="8" t="s">
        <v>0</v>
      </c>
    </row>
    <row r="196" spans="1:33" ht="12.75" customHeight="1" x14ac:dyDescent="0.2">
      <c r="A196" s="86">
        <v>405</v>
      </c>
      <c r="B196" s="140">
        <v>316</v>
      </c>
      <c r="C196" s="120"/>
      <c r="D196" s="9">
        <v>7</v>
      </c>
      <c r="E196" s="9" t="s">
        <v>379</v>
      </c>
      <c r="F196" s="2">
        <v>72493</v>
      </c>
      <c r="G196" s="2">
        <v>73004</v>
      </c>
      <c r="H196" s="2" cm="1">
        <v>-674789.65409884229</v>
      </c>
      <c r="I196" s="2" cm="1">
        <v>-9.2431874157421827</v>
      </c>
      <c r="J196" s="6"/>
      <c r="K196" s="2" cm="1">
        <v>733110.48680193536</v>
      </c>
      <c r="L196" s="2" cm="1">
        <v>10.04205915842879</v>
      </c>
      <c r="M196" s="82"/>
      <c r="N196" s="2" cm="1">
        <v>-343248.03790741781</v>
      </c>
      <c r="O196" s="2" cm="1">
        <v>-4.7017702852914605</v>
      </c>
      <c r="P196" s="82"/>
      <c r="Q196" s="2">
        <f t="shared" si="32"/>
        <v>389862.44889451755</v>
      </c>
      <c r="R196" s="2">
        <f t="shared" si="33"/>
        <v>5.3402888731373297</v>
      </c>
      <c r="S196" s="21"/>
      <c r="T196" s="2">
        <f t="shared" si="34"/>
        <v>-284927.20520432474</v>
      </c>
      <c r="U196" s="2">
        <f t="shared" si="29"/>
        <v>-3.9028985426048535</v>
      </c>
      <c r="W196" s="161"/>
      <c r="X196" s="160"/>
      <c r="Z196" s="8" t="s">
        <v>0</v>
      </c>
      <c r="AA196" s="8">
        <v>0</v>
      </c>
      <c r="AB196" s="8">
        <v>0</v>
      </c>
      <c r="AC196" s="8">
        <v>1</v>
      </c>
      <c r="AD196" s="8">
        <v>0</v>
      </c>
      <c r="AE196" s="8">
        <v>0</v>
      </c>
      <c r="AF196" s="8">
        <v>1</v>
      </c>
      <c r="AG196" s="8" t="s">
        <v>0</v>
      </c>
    </row>
    <row r="197" spans="1:33" ht="12.75" customHeight="1" x14ac:dyDescent="0.2">
      <c r="A197" s="86">
        <v>439</v>
      </c>
      <c r="B197" s="140">
        <v>322</v>
      </c>
      <c r="C197" s="120"/>
      <c r="D197" s="9">
        <v>7</v>
      </c>
      <c r="E197" s="9" t="s">
        <v>385</v>
      </c>
      <c r="F197" s="2">
        <v>79928</v>
      </c>
      <c r="G197" s="2">
        <v>80117</v>
      </c>
      <c r="H197" s="2" cm="1">
        <v>-1015044.0106433537</v>
      </c>
      <c r="I197" s="2" cm="1">
        <v>-12.669520958639911</v>
      </c>
      <c r="J197" s="6"/>
      <c r="K197" s="2" cm="1">
        <v>2424777.1039559161</v>
      </c>
      <c r="L197" s="2" cm="1">
        <v>30.265450577978658</v>
      </c>
      <c r="M197" s="82"/>
      <c r="N197" s="2" cm="1">
        <v>-249951.24134951684</v>
      </c>
      <c r="O197" s="2" cm="1">
        <v>-3.1198277687571534</v>
      </c>
      <c r="P197" s="82"/>
      <c r="Q197" s="2">
        <f t="shared" si="32"/>
        <v>2174825.8626063992</v>
      </c>
      <c r="R197" s="2">
        <f t="shared" si="33"/>
        <v>27.145622809221504</v>
      </c>
      <c r="S197" s="21"/>
      <c r="T197" s="2">
        <f t="shared" si="34"/>
        <v>1159781.8519630455</v>
      </c>
      <c r="U197" s="2">
        <f t="shared" si="29"/>
        <v>14.476101850581594</v>
      </c>
      <c r="W197" s="161"/>
      <c r="X197" s="160"/>
      <c r="Z197" s="8" t="s">
        <v>0</v>
      </c>
      <c r="AA197" s="8">
        <v>0</v>
      </c>
      <c r="AB197" s="8">
        <v>0</v>
      </c>
      <c r="AC197" s="8">
        <v>1</v>
      </c>
      <c r="AD197" s="8">
        <v>0</v>
      </c>
      <c r="AE197" s="8">
        <v>0</v>
      </c>
      <c r="AF197" s="8">
        <v>1</v>
      </c>
      <c r="AG197" s="8" t="s">
        <v>0</v>
      </c>
    </row>
    <row r="198" spans="1:33" ht="12.75" customHeight="1" x14ac:dyDescent="0.2">
      <c r="A198" s="86">
        <v>402</v>
      </c>
      <c r="B198" s="140">
        <v>329</v>
      </c>
      <c r="C198" s="120"/>
      <c r="D198" s="9">
        <v>7</v>
      </c>
      <c r="E198" s="9" t="s">
        <v>392</v>
      </c>
      <c r="F198" s="2">
        <v>88888</v>
      </c>
      <c r="G198" s="2">
        <v>90238</v>
      </c>
      <c r="H198" s="2" cm="1">
        <v>3504156.0224197526</v>
      </c>
      <c r="I198" s="2" cm="1">
        <v>38.832376852542751</v>
      </c>
      <c r="J198" s="6"/>
      <c r="K198" s="2" cm="1">
        <v>171382.73627925012</v>
      </c>
      <c r="L198" s="2" cm="1">
        <v>1.8992302165301771</v>
      </c>
      <c r="M198" s="82"/>
      <c r="N198" s="2" cm="1">
        <v>183811.59629073727</v>
      </c>
      <c r="O198" s="2" cm="1">
        <v>2.0369644306249834</v>
      </c>
      <c r="P198" s="82"/>
      <c r="Q198" s="2">
        <f t="shared" si="32"/>
        <v>355194.3325699874</v>
      </c>
      <c r="R198" s="2">
        <f t="shared" si="33"/>
        <v>3.9361946471551605</v>
      </c>
      <c r="S198" s="21"/>
      <c r="T198" s="2">
        <f t="shared" si="34"/>
        <v>3859350.3549897401</v>
      </c>
      <c r="U198" s="2">
        <f t="shared" si="29"/>
        <v>42.768571499697913</v>
      </c>
      <c r="W198" s="161"/>
      <c r="X198" s="160"/>
      <c r="Z198" s="8" t="s">
        <v>0</v>
      </c>
      <c r="AA198" s="8">
        <v>0</v>
      </c>
      <c r="AB198" s="8">
        <v>0</v>
      </c>
      <c r="AC198" s="8">
        <v>1</v>
      </c>
      <c r="AD198" s="8">
        <v>0</v>
      </c>
      <c r="AE198" s="8">
        <v>0</v>
      </c>
      <c r="AF198" s="8">
        <v>1</v>
      </c>
      <c r="AG198" s="8" t="s">
        <v>0</v>
      </c>
    </row>
    <row r="199" spans="1:33" ht="12.75" customHeight="1" x14ac:dyDescent="0.2">
      <c r="A199" s="86">
        <v>362</v>
      </c>
      <c r="B199" s="140">
        <v>330</v>
      </c>
      <c r="C199" s="120"/>
      <c r="D199" s="9">
        <v>7</v>
      </c>
      <c r="E199" s="9" t="s">
        <v>393</v>
      </c>
      <c r="F199" s="2">
        <v>89294</v>
      </c>
      <c r="G199" s="2">
        <v>90838</v>
      </c>
      <c r="H199" s="2" cm="1">
        <v>6436465.1069393829</v>
      </c>
      <c r="I199" s="2" cm="1">
        <v>70.856525979649291</v>
      </c>
      <c r="J199" s="6"/>
      <c r="K199" s="2" cm="1">
        <v>627119.33015732677</v>
      </c>
      <c r="L199" s="2" cm="1">
        <v>6.9037113339937779</v>
      </c>
      <c r="M199" s="82"/>
      <c r="N199" s="2" cm="1">
        <v>-62850.603718517203</v>
      </c>
      <c r="O199" s="2" cm="1">
        <v>-0.69189770490892799</v>
      </c>
      <c r="P199" s="82"/>
      <c r="Q199" s="2">
        <f t="shared" si="32"/>
        <v>564268.72643880954</v>
      </c>
      <c r="R199" s="2">
        <f t="shared" si="33"/>
        <v>6.2118136290848502</v>
      </c>
      <c r="S199" s="21"/>
      <c r="T199" s="2">
        <f t="shared" si="34"/>
        <v>7000733.833378192</v>
      </c>
      <c r="U199" s="2">
        <f t="shared" si="29"/>
        <v>77.068339608734149</v>
      </c>
      <c r="W199" s="161"/>
      <c r="X199" s="160"/>
      <c r="Z199" s="8" t="s">
        <v>0</v>
      </c>
      <c r="AA199" s="8">
        <v>0</v>
      </c>
      <c r="AB199" s="8">
        <v>0</v>
      </c>
      <c r="AC199" s="8">
        <v>1</v>
      </c>
      <c r="AD199" s="8">
        <v>0</v>
      </c>
      <c r="AE199" s="8">
        <v>0</v>
      </c>
      <c r="AF199" s="8">
        <v>1</v>
      </c>
      <c r="AG199" s="8" t="s">
        <v>0</v>
      </c>
    </row>
    <row r="200" spans="1:33" ht="12.75" customHeight="1" x14ac:dyDescent="0.2">
      <c r="A200" s="86">
        <v>361</v>
      </c>
      <c r="B200" s="140">
        <v>338</v>
      </c>
      <c r="C200" s="120"/>
      <c r="D200" s="9">
        <v>7</v>
      </c>
      <c r="E200" s="9" t="s">
        <v>401</v>
      </c>
      <c r="F200" s="2">
        <v>108373</v>
      </c>
      <c r="G200" s="2">
        <v>108558</v>
      </c>
      <c r="H200" s="2" cm="1">
        <v>-1889395.0329613686</v>
      </c>
      <c r="I200" s="2" cm="1">
        <v>-17.404475330803521</v>
      </c>
      <c r="J200" s="6"/>
      <c r="K200" s="2" cm="1">
        <v>-1322753.1479241587</v>
      </c>
      <c r="L200" s="2" cm="1">
        <v>-12.184759740637803</v>
      </c>
      <c r="M200" s="82"/>
      <c r="N200" s="2" cm="1">
        <v>-256264.35862218303</v>
      </c>
      <c r="O200" s="2" cm="1">
        <v>-2.3606215905063013</v>
      </c>
      <c r="P200" s="82"/>
      <c r="Q200" s="2">
        <f t="shared" si="32"/>
        <v>-1579017.5065463418</v>
      </c>
      <c r="R200" s="2">
        <f t="shared" si="33"/>
        <v>-14.545381331144105</v>
      </c>
      <c r="S200" s="21"/>
      <c r="T200" s="2">
        <f t="shared" si="34"/>
        <v>-3468412.5395077104</v>
      </c>
      <c r="U200" s="2">
        <f t="shared" ref="U200:U263" si="35">T200/$G200</f>
        <v>-31.949856661947624</v>
      </c>
      <c r="W200" s="161"/>
      <c r="X200" s="160"/>
      <c r="Z200" s="8" t="s">
        <v>0</v>
      </c>
      <c r="AA200" s="8">
        <v>0</v>
      </c>
      <c r="AB200" s="8">
        <v>0</v>
      </c>
      <c r="AC200" s="8">
        <v>0</v>
      </c>
      <c r="AD200" s="8">
        <v>1</v>
      </c>
      <c r="AE200" s="8">
        <v>0</v>
      </c>
      <c r="AF200" s="8">
        <v>1</v>
      </c>
      <c r="AG200" s="8" t="s">
        <v>0</v>
      </c>
    </row>
    <row r="201" spans="1:33" ht="12.75" customHeight="1" x14ac:dyDescent="0.2">
      <c r="A201" s="86">
        <v>394</v>
      </c>
      <c r="B201" s="140">
        <v>349</v>
      </c>
      <c r="C201" s="120"/>
      <c r="D201" s="9">
        <v>7</v>
      </c>
      <c r="E201" s="9" t="s">
        <v>412</v>
      </c>
      <c r="F201" s="2">
        <v>151668</v>
      </c>
      <c r="G201" s="2">
        <v>154235</v>
      </c>
      <c r="H201" s="2" cm="1">
        <v>-3062997.9633056372</v>
      </c>
      <c r="I201" s="2" cm="1">
        <v>-19.85929239994578</v>
      </c>
      <c r="J201" s="6"/>
      <c r="K201" s="2" cm="1">
        <v>-482891.53073068522</v>
      </c>
      <c r="L201" s="2" cm="1">
        <v>-3.1308816463882079</v>
      </c>
      <c r="M201" s="82"/>
      <c r="N201" s="2" cm="1">
        <v>-95279.147571086316</v>
      </c>
      <c r="O201" s="2" cm="1">
        <v>-0.61775308828142972</v>
      </c>
      <c r="P201" s="82"/>
      <c r="Q201" s="2">
        <f t="shared" si="32"/>
        <v>-578170.67830177152</v>
      </c>
      <c r="R201" s="2">
        <f t="shared" si="33"/>
        <v>-3.7486347346696376</v>
      </c>
      <c r="S201" s="21"/>
      <c r="T201" s="2">
        <f t="shared" si="34"/>
        <v>-3641168.6416074089</v>
      </c>
      <c r="U201" s="2">
        <f t="shared" si="35"/>
        <v>-23.607927134615416</v>
      </c>
      <c r="W201" s="161"/>
      <c r="X201" s="160"/>
      <c r="Z201" s="8" t="s">
        <v>0</v>
      </c>
      <c r="AA201" s="8">
        <v>0</v>
      </c>
      <c r="AB201" s="8">
        <v>0</v>
      </c>
      <c r="AC201" s="8">
        <v>0</v>
      </c>
      <c r="AD201" s="8">
        <v>1</v>
      </c>
      <c r="AE201" s="8">
        <v>0</v>
      </c>
      <c r="AF201" s="8">
        <v>1</v>
      </c>
      <c r="AG201" s="8" t="s">
        <v>0</v>
      </c>
    </row>
    <row r="202" spans="1:33" ht="12.75" customHeight="1" x14ac:dyDescent="0.2">
      <c r="A202" s="86">
        <v>479</v>
      </c>
      <c r="B202" s="140">
        <v>350</v>
      </c>
      <c r="C202" s="120"/>
      <c r="D202" s="9">
        <v>7</v>
      </c>
      <c r="E202" s="9" t="s">
        <v>413</v>
      </c>
      <c r="F202" s="2">
        <v>153679</v>
      </c>
      <c r="G202" s="2">
        <v>155885</v>
      </c>
      <c r="H202" s="2" cm="1">
        <v>-1141347.8497865424</v>
      </c>
      <c r="I202" s="2" cm="1">
        <v>-7.3217297994453752</v>
      </c>
      <c r="J202" s="6"/>
      <c r="K202" s="2" cm="1">
        <v>3358406.6937573166</v>
      </c>
      <c r="L202" s="2" cm="1">
        <v>21.544129927557602</v>
      </c>
      <c r="M202" s="82"/>
      <c r="N202" s="2" cm="1">
        <v>-322963.59929132496</v>
      </c>
      <c r="O202" s="2" cm="1">
        <v>-2.071806776093434</v>
      </c>
      <c r="P202" s="82"/>
      <c r="Q202" s="2">
        <f t="shared" si="32"/>
        <v>3035443.0944659915</v>
      </c>
      <c r="R202" s="2">
        <f t="shared" si="33"/>
        <v>19.472323151464167</v>
      </c>
      <c r="S202" s="21"/>
      <c r="T202" s="2">
        <f t="shared" si="34"/>
        <v>1894095.2446794491</v>
      </c>
      <c r="U202" s="2">
        <f t="shared" si="35"/>
        <v>12.15059335201879</v>
      </c>
      <c r="W202" s="161"/>
      <c r="X202" s="160"/>
      <c r="Z202" s="8" t="s">
        <v>0</v>
      </c>
      <c r="AA202" s="8">
        <v>0</v>
      </c>
      <c r="AB202" s="8">
        <v>0</v>
      </c>
      <c r="AC202" s="8">
        <v>0</v>
      </c>
      <c r="AD202" s="8">
        <v>1</v>
      </c>
      <c r="AE202" s="8">
        <v>0</v>
      </c>
      <c r="AF202" s="8">
        <v>1</v>
      </c>
      <c r="AG202" s="8" t="s">
        <v>0</v>
      </c>
    </row>
    <row r="203" spans="1:33" ht="12.75" customHeight="1" x14ac:dyDescent="0.2">
      <c r="A203" s="86">
        <v>392</v>
      </c>
      <c r="B203" s="140">
        <v>354</v>
      </c>
      <c r="C203" s="120"/>
      <c r="D203" s="9">
        <v>7</v>
      </c>
      <c r="E203" s="9" t="s">
        <v>417</v>
      </c>
      <c r="F203" s="2">
        <v>159229</v>
      </c>
      <c r="G203" s="2">
        <v>161265</v>
      </c>
      <c r="H203" s="2" cm="1">
        <v>1462365.1316358745</v>
      </c>
      <c r="I203" s="2" cm="1">
        <v>9.068087505880845</v>
      </c>
      <c r="J203" s="6"/>
      <c r="K203" s="2" cm="1">
        <v>2233391.5095810811</v>
      </c>
      <c r="L203" s="2" cm="1">
        <v>13.849201684067101</v>
      </c>
      <c r="M203" s="82"/>
      <c r="N203" s="2" cm="1">
        <v>-98627.967212497839</v>
      </c>
      <c r="O203" s="2" cm="1">
        <v>-0.61158941625583874</v>
      </c>
      <c r="P203" s="82"/>
      <c r="Q203" s="2">
        <f t="shared" si="32"/>
        <v>2134763.5423685834</v>
      </c>
      <c r="R203" s="2">
        <f t="shared" si="33"/>
        <v>13.237612267811262</v>
      </c>
      <c r="S203" s="21"/>
      <c r="T203" s="2">
        <f t="shared" si="34"/>
        <v>3597128.6740044579</v>
      </c>
      <c r="U203" s="2">
        <f t="shared" si="35"/>
        <v>22.305699773692108</v>
      </c>
      <c r="W203" s="161"/>
      <c r="X203" s="160"/>
      <c r="Z203" s="8" t="s">
        <v>0</v>
      </c>
      <c r="AA203" s="8">
        <v>0</v>
      </c>
      <c r="AB203" s="8">
        <v>0</v>
      </c>
      <c r="AC203" s="8">
        <v>0</v>
      </c>
      <c r="AD203" s="8">
        <v>1</v>
      </c>
      <c r="AE203" s="8">
        <v>0</v>
      </c>
      <c r="AF203" s="8">
        <v>1</v>
      </c>
      <c r="AG203" s="8" t="s">
        <v>0</v>
      </c>
    </row>
    <row r="204" spans="1:33" ht="12.75" customHeight="1" x14ac:dyDescent="0.2">
      <c r="A204" s="86">
        <v>363</v>
      </c>
      <c r="B204" s="140">
        <v>365</v>
      </c>
      <c r="C204" s="120"/>
      <c r="D204" s="9">
        <v>7</v>
      </c>
      <c r="E204" s="9" t="s">
        <v>428</v>
      </c>
      <c r="F204" s="2">
        <v>844947</v>
      </c>
      <c r="G204" s="2">
        <v>862965</v>
      </c>
      <c r="H204" s="2" cm="1">
        <v>-18725386.428907171</v>
      </c>
      <c r="I204" s="2" cm="1">
        <v>-21.698894426665241</v>
      </c>
      <c r="J204" s="6"/>
      <c r="K204" s="2" cm="1">
        <v>-477953.36993183196</v>
      </c>
      <c r="L204" s="2" cm="1">
        <v>-0.55385023718439563</v>
      </c>
      <c r="M204" s="82"/>
      <c r="N204" s="2" cm="1">
        <v>3512314.2708283472</v>
      </c>
      <c r="O204" s="2" cm="1">
        <v>4.0700541398878833</v>
      </c>
      <c r="P204" s="82"/>
      <c r="Q204" s="2">
        <f t="shared" si="32"/>
        <v>3034360.9008965152</v>
      </c>
      <c r="R204" s="2">
        <f t="shared" si="33"/>
        <v>3.5162039027034879</v>
      </c>
      <c r="S204" s="21"/>
      <c r="T204" s="2">
        <f t="shared" si="34"/>
        <v>-15691025.528010655</v>
      </c>
      <c r="U204" s="2">
        <f t="shared" si="35"/>
        <v>-18.182690523961753</v>
      </c>
      <c r="W204" s="161"/>
      <c r="X204" s="160"/>
      <c r="Z204" s="8" t="s">
        <v>0</v>
      </c>
      <c r="AA204" s="8">
        <v>0</v>
      </c>
      <c r="AB204" s="8">
        <v>0</v>
      </c>
      <c r="AC204" s="8">
        <v>0</v>
      </c>
      <c r="AD204" s="8">
        <v>0</v>
      </c>
      <c r="AE204" s="8">
        <v>1</v>
      </c>
      <c r="AF204" s="8">
        <v>1</v>
      </c>
      <c r="AG204" s="8" t="s">
        <v>0</v>
      </c>
    </row>
    <row r="205" spans="1:33" s="119" customFormat="1" ht="12.75" customHeight="1" x14ac:dyDescent="0.2">
      <c r="A205" s="158"/>
      <c r="B205" s="141">
        <v>406</v>
      </c>
      <c r="C205" s="118">
        <v>7</v>
      </c>
      <c r="D205" s="118" t="s">
        <v>441</v>
      </c>
      <c r="E205" s="118"/>
      <c r="F205" s="118">
        <f t="shared" ref="F205" si="36">SUMIF($D$158:$D$204,$C205,F$158:F$204)</f>
        <v>2809483</v>
      </c>
      <c r="G205" s="118">
        <f>SUMIF($D$158:$D$204,$C205,G$158:G$204)</f>
        <v>2853359</v>
      </c>
      <c r="H205" s="118">
        <f t="shared" ref="H205" si="37">SUMIF($D$158:$D$204,$C205,H$158:H$204)</f>
        <v>-39174829.113714024</v>
      </c>
      <c r="I205" s="118">
        <f>H205/$G205</f>
        <v>-13.729372684514646</v>
      </c>
      <c r="J205" s="118"/>
      <c r="K205" s="118">
        <f>SUMIF($D$158:$D$204,$C205,K$158:K$204)</f>
        <v>9547298.4124512207</v>
      </c>
      <c r="L205" s="118">
        <f>K205/$G205</f>
        <v>3.3459857005204117</v>
      </c>
      <c r="M205" s="118"/>
      <c r="N205" s="118">
        <f>SUMIF($D$158:$D$204,$C205,N$158:N$204)</f>
        <v>693302.56113117747</v>
      </c>
      <c r="O205" s="118">
        <f>N205/$G205</f>
        <v>0.24297768389157393</v>
      </c>
      <c r="P205" s="118"/>
      <c r="Q205" s="118">
        <f>SUMIF($D$158:$D$204,$C205,Q$158:Q$204)</f>
        <v>10240600.973582396</v>
      </c>
      <c r="R205" s="118">
        <f>Q205/$G205</f>
        <v>3.5889633844119846</v>
      </c>
      <c r="S205" s="118"/>
      <c r="T205" s="118">
        <f>SUMIF($D$158:$D$204,$C205,T$158:T$204)</f>
        <v>-28934228.140131619</v>
      </c>
      <c r="U205" s="118">
        <f t="shared" si="35"/>
        <v>-10.140409300102657</v>
      </c>
      <c r="W205" s="161"/>
      <c r="X205" s="160"/>
      <c r="Z205" s="85" t="s">
        <v>0</v>
      </c>
      <c r="AA205" s="118">
        <f t="shared" ref="AA205:AF205" si="38">SUMIF($D$158:$D$204,$C205,AA$158:AA$204)</f>
        <v>15</v>
      </c>
      <c r="AB205" s="118">
        <f t="shared" si="38"/>
        <v>19</v>
      </c>
      <c r="AC205" s="118">
        <f t="shared" si="38"/>
        <v>8</v>
      </c>
      <c r="AD205" s="118">
        <f t="shared" si="38"/>
        <v>4</v>
      </c>
      <c r="AE205" s="118">
        <f t="shared" si="38"/>
        <v>1</v>
      </c>
      <c r="AF205" s="118">
        <f t="shared" si="38"/>
        <v>47</v>
      </c>
      <c r="AG205" s="85" t="s">
        <v>0</v>
      </c>
    </row>
    <row r="206" spans="1:33" ht="12.75" customHeight="1" x14ac:dyDescent="0.2">
      <c r="A206" s="86">
        <v>638</v>
      </c>
      <c r="B206" s="140">
        <v>20</v>
      </c>
      <c r="C206" s="120"/>
      <c r="D206" s="9">
        <v>8</v>
      </c>
      <c r="E206" s="9" t="s">
        <v>83</v>
      </c>
      <c r="F206" s="2">
        <v>8367</v>
      </c>
      <c r="G206" s="2">
        <v>8450</v>
      </c>
      <c r="H206" s="2" cm="1">
        <v>-883837.09417324979</v>
      </c>
      <c r="I206" s="2" cm="1">
        <v>-104.5961058193195</v>
      </c>
      <c r="J206" s="6"/>
      <c r="K206" s="2" cm="1">
        <v>234432.58086582873</v>
      </c>
      <c r="L206" s="2" cm="1">
        <v>27.743500694180913</v>
      </c>
      <c r="M206" s="82"/>
      <c r="N206" s="2" cm="1">
        <v>-7058.7237423489178</v>
      </c>
      <c r="O206" s="2" cm="1">
        <v>-0.83535192217146959</v>
      </c>
      <c r="P206" s="82"/>
      <c r="Q206" s="2">
        <f t="shared" ref="Q206:Q237" si="39">K206+N206</f>
        <v>227373.8571234798</v>
      </c>
      <c r="R206" s="2">
        <f t="shared" ref="R206:R237" si="40">L206+O206</f>
        <v>26.908148772009444</v>
      </c>
      <c r="S206" s="21"/>
      <c r="T206" s="2">
        <f t="shared" ref="T206:T237" si="41">H206+Q206</f>
        <v>-656463.23704976996</v>
      </c>
      <c r="U206" s="2">
        <f t="shared" si="35"/>
        <v>-77.68795704731005</v>
      </c>
      <c r="W206" s="161"/>
      <c r="X206" s="160"/>
      <c r="Z206" s="8" t="s">
        <v>0</v>
      </c>
      <c r="AA206" s="8">
        <v>1</v>
      </c>
      <c r="AB206" s="8">
        <v>0</v>
      </c>
      <c r="AC206" s="8">
        <v>0</v>
      </c>
      <c r="AD206" s="8">
        <v>0</v>
      </c>
      <c r="AE206" s="8">
        <v>0</v>
      </c>
      <c r="AF206" s="8">
        <v>1</v>
      </c>
      <c r="AG206" s="8" t="s">
        <v>0</v>
      </c>
    </row>
    <row r="207" spans="1:33" ht="12.75" customHeight="1" x14ac:dyDescent="0.2">
      <c r="A207" s="86">
        <v>614</v>
      </c>
      <c r="B207" s="140">
        <v>55</v>
      </c>
      <c r="C207" s="120"/>
      <c r="D207" s="9">
        <v>8</v>
      </c>
      <c r="E207" s="9" t="s">
        <v>118</v>
      </c>
      <c r="F207" s="2">
        <v>14257</v>
      </c>
      <c r="G207" s="2">
        <v>14626</v>
      </c>
      <c r="H207" s="2" cm="1">
        <v>165465.79268309986</v>
      </c>
      <c r="I207" s="2" cm="1">
        <v>11.313126807267869</v>
      </c>
      <c r="J207" s="6"/>
      <c r="K207" s="2" cm="1">
        <v>377036.17274685274</v>
      </c>
      <c r="L207" s="2" cm="1">
        <v>25.778488496297875</v>
      </c>
      <c r="M207" s="82"/>
      <c r="N207" s="2" cm="1">
        <v>-4117.4166670644699</v>
      </c>
      <c r="O207" s="2" cm="1">
        <v>-0.28151351477262887</v>
      </c>
      <c r="P207" s="82"/>
      <c r="Q207" s="2">
        <f t="shared" si="39"/>
        <v>372918.75607978826</v>
      </c>
      <c r="R207" s="2">
        <f t="shared" si="40"/>
        <v>25.496974981525245</v>
      </c>
      <c r="S207" s="21"/>
      <c r="T207" s="2">
        <f t="shared" si="41"/>
        <v>538384.54876288818</v>
      </c>
      <c r="U207" s="2">
        <f t="shared" si="35"/>
        <v>36.810101788793119</v>
      </c>
      <c r="W207" s="161"/>
      <c r="X207" s="160"/>
      <c r="Z207" s="8" t="s">
        <v>0</v>
      </c>
      <c r="AA207" s="8">
        <v>1</v>
      </c>
      <c r="AB207" s="8">
        <v>0</v>
      </c>
      <c r="AC207" s="8">
        <v>0</v>
      </c>
      <c r="AD207" s="8">
        <v>0</v>
      </c>
      <c r="AE207" s="8">
        <v>0</v>
      </c>
      <c r="AF207" s="8">
        <v>1</v>
      </c>
      <c r="AG207" s="8" t="s">
        <v>0</v>
      </c>
    </row>
    <row r="208" spans="1:33" ht="12.75" customHeight="1" x14ac:dyDescent="0.2">
      <c r="A208" s="86">
        <v>501</v>
      </c>
      <c r="B208" s="140">
        <v>72</v>
      </c>
      <c r="C208" s="120"/>
      <c r="D208" s="9">
        <v>8</v>
      </c>
      <c r="E208" s="9" t="s">
        <v>135</v>
      </c>
      <c r="F208" s="2">
        <v>16833</v>
      </c>
      <c r="G208" s="2">
        <v>17182</v>
      </c>
      <c r="H208" s="2" cm="1">
        <v>-385669.31320566474</v>
      </c>
      <c r="I208" s="2" cm="1">
        <v>-22.446124619116794</v>
      </c>
      <c r="J208" s="6"/>
      <c r="K208" s="2" cm="1">
        <v>368796.53328168811</v>
      </c>
      <c r="L208" s="2" cm="1">
        <v>21.464121364316618</v>
      </c>
      <c r="M208" s="82"/>
      <c r="N208" s="2" cm="1">
        <v>240.96590037027818</v>
      </c>
      <c r="O208" s="2" cm="1">
        <v>1.4024321986397286E-2</v>
      </c>
      <c r="P208" s="82"/>
      <c r="Q208" s="2">
        <f t="shared" si="39"/>
        <v>369037.49918205838</v>
      </c>
      <c r="R208" s="2">
        <f t="shared" si="40"/>
        <v>21.478145686303016</v>
      </c>
      <c r="S208" s="21"/>
      <c r="T208" s="2">
        <f t="shared" si="41"/>
        <v>-16631.814023606363</v>
      </c>
      <c r="U208" s="2">
        <f t="shared" si="35"/>
        <v>-0.96797893281377967</v>
      </c>
      <c r="W208" s="161"/>
      <c r="X208" s="160"/>
      <c r="Z208" s="8" t="s">
        <v>0</v>
      </c>
      <c r="AA208" s="8">
        <v>1</v>
      </c>
      <c r="AB208" s="8">
        <v>0</v>
      </c>
      <c r="AC208" s="8">
        <v>0</v>
      </c>
      <c r="AD208" s="8">
        <v>0</v>
      </c>
      <c r="AE208" s="8">
        <v>0</v>
      </c>
      <c r="AF208" s="8">
        <v>1</v>
      </c>
      <c r="AG208" s="8" t="s">
        <v>0</v>
      </c>
    </row>
    <row r="209" spans="1:33" ht="12.75" customHeight="1" x14ac:dyDescent="0.2">
      <c r="A209" s="86">
        <v>523</v>
      </c>
      <c r="B209" s="140">
        <v>76</v>
      </c>
      <c r="C209" s="120"/>
      <c r="D209" s="9">
        <v>8</v>
      </c>
      <c r="E209" s="9" t="s">
        <v>139</v>
      </c>
      <c r="F209" s="2">
        <v>17872</v>
      </c>
      <c r="G209" s="2">
        <v>18051</v>
      </c>
      <c r="H209" s="2" cm="1">
        <v>408892.38038825616</v>
      </c>
      <c r="I209" s="2" cm="1">
        <v>22.65206251112161</v>
      </c>
      <c r="J209" s="6"/>
      <c r="K209" s="2" cm="1">
        <v>-13479.731162512791</v>
      </c>
      <c r="L209" s="2" cm="1">
        <v>-0.74675813874648445</v>
      </c>
      <c r="M209" s="82"/>
      <c r="N209" s="2" cm="1">
        <v>-29422.17100948366</v>
      </c>
      <c r="O209" s="2" cm="1">
        <v>-1.6299468732748135</v>
      </c>
      <c r="P209" s="82"/>
      <c r="Q209" s="2">
        <f t="shared" si="39"/>
        <v>-42901.902171996451</v>
      </c>
      <c r="R209" s="2">
        <f t="shared" si="40"/>
        <v>-2.376705012021298</v>
      </c>
      <c r="S209" s="21"/>
      <c r="T209" s="2">
        <f t="shared" si="41"/>
        <v>365990.47821625974</v>
      </c>
      <c r="U209" s="2">
        <f t="shared" si="35"/>
        <v>20.275357499100313</v>
      </c>
      <c r="W209" s="161"/>
      <c r="X209" s="160"/>
      <c r="Z209" s="8" t="s">
        <v>0</v>
      </c>
      <c r="AA209" s="8">
        <v>1</v>
      </c>
      <c r="AB209" s="8">
        <v>0</v>
      </c>
      <c r="AC209" s="8">
        <v>0</v>
      </c>
      <c r="AD209" s="8">
        <v>0</v>
      </c>
      <c r="AE209" s="8">
        <v>0</v>
      </c>
      <c r="AF209" s="8">
        <v>1</v>
      </c>
      <c r="AG209" s="8" t="s">
        <v>0</v>
      </c>
    </row>
    <row r="210" spans="1:33" ht="12.75" customHeight="1" x14ac:dyDescent="0.2">
      <c r="A210" s="86">
        <v>1842</v>
      </c>
      <c r="B210" s="140">
        <v>90</v>
      </c>
      <c r="C210" s="120"/>
      <c r="D210" s="9">
        <v>8</v>
      </c>
      <c r="E210" s="9" t="s">
        <v>153</v>
      </c>
      <c r="F210" s="2">
        <v>19034</v>
      </c>
      <c r="G210" s="2">
        <v>19391</v>
      </c>
      <c r="H210" s="2" cm="1">
        <v>-130961.70036448399</v>
      </c>
      <c r="I210" s="2" cm="1">
        <v>-6.7537362881998861</v>
      </c>
      <c r="J210" s="6"/>
      <c r="K210" s="2" cm="1">
        <v>289290.6465140339</v>
      </c>
      <c r="L210" s="2" cm="1">
        <v>14.918810093034599</v>
      </c>
      <c r="M210" s="82"/>
      <c r="N210" s="2" cm="1">
        <v>-27852.707914143029</v>
      </c>
      <c r="O210" s="2" cm="1">
        <v>-1.4363729520985524</v>
      </c>
      <c r="P210" s="82"/>
      <c r="Q210" s="2">
        <f t="shared" si="39"/>
        <v>261437.93859989085</v>
      </c>
      <c r="R210" s="2">
        <f t="shared" si="40"/>
        <v>13.482437140936046</v>
      </c>
      <c r="S210" s="21"/>
      <c r="T210" s="2">
        <f t="shared" si="41"/>
        <v>130476.23823540687</v>
      </c>
      <c r="U210" s="2">
        <f t="shared" si="35"/>
        <v>6.7287008527361598</v>
      </c>
      <c r="W210" s="161"/>
      <c r="X210" s="160"/>
      <c r="Z210" s="8" t="s">
        <v>0</v>
      </c>
      <c r="AA210" s="8">
        <v>1</v>
      </c>
      <c r="AB210" s="8">
        <v>0</v>
      </c>
      <c r="AC210" s="8">
        <v>0</v>
      </c>
      <c r="AD210" s="8">
        <v>0</v>
      </c>
      <c r="AE210" s="8">
        <v>0</v>
      </c>
      <c r="AF210" s="8">
        <v>1</v>
      </c>
      <c r="AG210" s="8" t="s">
        <v>0</v>
      </c>
    </row>
    <row r="211" spans="1:33" ht="12.75" customHeight="1" x14ac:dyDescent="0.2">
      <c r="A211" s="86">
        <v>482</v>
      </c>
      <c r="B211" s="140">
        <v>93</v>
      </c>
      <c r="C211" s="120"/>
      <c r="D211" s="9">
        <v>8</v>
      </c>
      <c r="E211" s="9" t="s">
        <v>156</v>
      </c>
      <c r="F211" s="2">
        <v>20008</v>
      </c>
      <c r="G211" s="2">
        <v>20069</v>
      </c>
      <c r="H211" s="2" cm="1">
        <v>-907215.96071100887</v>
      </c>
      <c r="I211" s="2" cm="1">
        <v>-45.204841332951759</v>
      </c>
      <c r="J211" s="6"/>
      <c r="K211" s="2" cm="1">
        <v>471183.38466882176</v>
      </c>
      <c r="L211" s="2" cm="1">
        <v>23.478169548498766</v>
      </c>
      <c r="M211" s="82"/>
      <c r="N211" s="2" cm="1">
        <v>-1327.4802919901013</v>
      </c>
      <c r="O211" s="2" cm="1">
        <v>-6.6145811549658734E-2</v>
      </c>
      <c r="P211" s="82"/>
      <c r="Q211" s="2">
        <f t="shared" si="39"/>
        <v>469855.90437683166</v>
      </c>
      <c r="R211" s="2">
        <f t="shared" si="40"/>
        <v>23.412023736949106</v>
      </c>
      <c r="S211" s="21"/>
      <c r="T211" s="2">
        <f t="shared" si="41"/>
        <v>-437360.05633417721</v>
      </c>
      <c r="U211" s="2">
        <f t="shared" si="35"/>
        <v>-21.792817596002653</v>
      </c>
      <c r="W211" s="161"/>
      <c r="X211" s="160"/>
      <c r="Z211" s="8" t="s">
        <v>0</v>
      </c>
      <c r="AA211" s="8">
        <v>0</v>
      </c>
      <c r="AB211" s="8">
        <v>1</v>
      </c>
      <c r="AC211" s="8">
        <v>0</v>
      </c>
      <c r="AD211" s="8">
        <v>0</v>
      </c>
      <c r="AE211" s="8">
        <v>0</v>
      </c>
      <c r="AF211" s="8">
        <v>1</v>
      </c>
      <c r="AG211" s="8" t="s">
        <v>0</v>
      </c>
    </row>
    <row r="212" spans="1:33" ht="12.75" customHeight="1" x14ac:dyDescent="0.2">
      <c r="A212" s="86">
        <v>534</v>
      </c>
      <c r="B212" s="140">
        <v>106</v>
      </c>
      <c r="C212" s="120"/>
      <c r="D212" s="9">
        <v>8</v>
      </c>
      <c r="E212" s="9" t="s">
        <v>169</v>
      </c>
      <c r="F212" s="2">
        <v>21316</v>
      </c>
      <c r="G212" s="2">
        <v>21966</v>
      </c>
      <c r="H212" s="2" cm="1">
        <v>-1060463.7967043561</v>
      </c>
      <c r="I212" s="2" cm="1">
        <v>-48.277510548318133</v>
      </c>
      <c r="J212" s="6"/>
      <c r="K212" s="2" cm="1">
        <v>367639.29747957399</v>
      </c>
      <c r="L212" s="2" cm="1">
        <v>16.736743033760082</v>
      </c>
      <c r="M212" s="82"/>
      <c r="N212" s="2" cm="1">
        <v>-29524.257690691506</v>
      </c>
      <c r="O212" s="2" cm="1">
        <v>-1.3440889415775064</v>
      </c>
      <c r="P212" s="82"/>
      <c r="Q212" s="2">
        <f t="shared" si="39"/>
        <v>338115.03978888248</v>
      </c>
      <c r="R212" s="2">
        <f t="shared" si="40"/>
        <v>15.392654092182575</v>
      </c>
      <c r="S212" s="21"/>
      <c r="T212" s="2">
        <f t="shared" si="41"/>
        <v>-722348.75691547361</v>
      </c>
      <c r="U212" s="2">
        <f t="shared" si="35"/>
        <v>-32.884856456135559</v>
      </c>
      <c r="W212" s="161"/>
      <c r="X212" s="160"/>
      <c r="Z212" s="8" t="s">
        <v>0</v>
      </c>
      <c r="AA212" s="8">
        <v>0</v>
      </c>
      <c r="AB212" s="8">
        <v>1</v>
      </c>
      <c r="AC212" s="8">
        <v>0</v>
      </c>
      <c r="AD212" s="8">
        <v>0</v>
      </c>
      <c r="AE212" s="8">
        <v>0</v>
      </c>
      <c r="AF212" s="8">
        <v>1</v>
      </c>
      <c r="AG212" s="8" t="s">
        <v>0</v>
      </c>
    </row>
    <row r="213" spans="1:33" ht="12.75" customHeight="1" x14ac:dyDescent="0.2">
      <c r="A213" s="86">
        <v>553</v>
      </c>
      <c r="B213" s="140">
        <v>114</v>
      </c>
      <c r="C213" s="120"/>
      <c r="D213" s="9">
        <v>8</v>
      </c>
      <c r="E213" s="9" t="s">
        <v>177</v>
      </c>
      <c r="F213" s="2">
        <v>22717</v>
      </c>
      <c r="G213" s="2">
        <v>22800</v>
      </c>
      <c r="H213" s="2" cm="1">
        <v>-509407.62081775256</v>
      </c>
      <c r="I213" s="2" cm="1">
        <v>-22.342439509550552</v>
      </c>
      <c r="J213" s="6"/>
      <c r="K213" s="2" cm="1">
        <v>676691.37382779398</v>
      </c>
      <c r="L213" s="2" cm="1">
        <v>29.679446220517281</v>
      </c>
      <c r="M213" s="82"/>
      <c r="N213" s="2" cm="1">
        <v>-18390.694618211739</v>
      </c>
      <c r="O213" s="2" cm="1">
        <v>-0.80660941307946221</v>
      </c>
      <c r="P213" s="82"/>
      <c r="Q213" s="2">
        <f t="shared" si="39"/>
        <v>658300.67920958227</v>
      </c>
      <c r="R213" s="2">
        <f t="shared" si="40"/>
        <v>28.872836807437817</v>
      </c>
      <c r="S213" s="21"/>
      <c r="T213" s="2">
        <f t="shared" si="41"/>
        <v>148893.05839182972</v>
      </c>
      <c r="U213" s="2">
        <f t="shared" si="35"/>
        <v>6.5303972978872684</v>
      </c>
      <c r="W213" s="161"/>
      <c r="X213" s="160"/>
      <c r="Z213" s="8" t="s">
        <v>0</v>
      </c>
      <c r="AA213" s="8">
        <v>0</v>
      </c>
      <c r="AB213" s="8">
        <v>1</v>
      </c>
      <c r="AC213" s="8">
        <v>0</v>
      </c>
      <c r="AD213" s="8">
        <v>0</v>
      </c>
      <c r="AE213" s="8">
        <v>0</v>
      </c>
      <c r="AF213" s="8">
        <v>1</v>
      </c>
      <c r="AG213" s="8" t="s">
        <v>0</v>
      </c>
    </row>
    <row r="214" spans="1:33" ht="12.75" customHeight="1" x14ac:dyDescent="0.2">
      <c r="A214" s="86">
        <v>579</v>
      </c>
      <c r="B214" s="140">
        <v>134</v>
      </c>
      <c r="C214" s="120"/>
      <c r="D214" s="9">
        <v>8</v>
      </c>
      <c r="E214" s="9" t="s">
        <v>197</v>
      </c>
      <c r="F214" s="2">
        <v>23608</v>
      </c>
      <c r="G214" s="2">
        <v>24426</v>
      </c>
      <c r="H214" s="2" cm="1">
        <v>-2823350.4015717194</v>
      </c>
      <c r="I214" s="2" cm="1">
        <v>-115.58791458166378</v>
      </c>
      <c r="J214" s="6"/>
      <c r="K214" s="2" cm="1">
        <v>274578.93280102842</v>
      </c>
      <c r="L214" s="2" cm="1">
        <v>11.241256562721215</v>
      </c>
      <c r="M214" s="82"/>
      <c r="N214" s="2" cm="1">
        <v>271.74803857166626</v>
      </c>
      <c r="O214" s="2" cm="1">
        <v>1.1125359803965703E-2</v>
      </c>
      <c r="P214" s="82"/>
      <c r="Q214" s="2">
        <f t="shared" si="39"/>
        <v>274850.6808396001</v>
      </c>
      <c r="R214" s="2">
        <f t="shared" si="40"/>
        <v>11.252381922525181</v>
      </c>
      <c r="S214" s="21"/>
      <c r="T214" s="2">
        <f t="shared" si="41"/>
        <v>-2548499.7207321194</v>
      </c>
      <c r="U214" s="2">
        <f t="shared" si="35"/>
        <v>-104.33553265913859</v>
      </c>
      <c r="W214" s="161"/>
      <c r="X214" s="160"/>
      <c r="Z214" s="8" t="s">
        <v>0</v>
      </c>
      <c r="AA214" s="8">
        <v>0</v>
      </c>
      <c r="AB214" s="8">
        <v>1</v>
      </c>
      <c r="AC214" s="8">
        <v>0</v>
      </c>
      <c r="AD214" s="8">
        <v>0</v>
      </c>
      <c r="AE214" s="8">
        <v>0</v>
      </c>
      <c r="AF214" s="8">
        <v>1</v>
      </c>
      <c r="AG214" s="8" t="s">
        <v>0</v>
      </c>
    </row>
    <row r="215" spans="1:33" ht="12.75" customHeight="1" x14ac:dyDescent="0.2">
      <c r="A215" s="86">
        <v>610</v>
      </c>
      <c r="B215" s="140">
        <v>140</v>
      </c>
      <c r="C215" s="120"/>
      <c r="D215" s="9">
        <v>8</v>
      </c>
      <c r="E215" s="9" t="s">
        <v>203</v>
      </c>
      <c r="F215" s="2">
        <v>25012</v>
      </c>
      <c r="G215" s="2">
        <v>25026</v>
      </c>
      <c r="H215" s="2" cm="1">
        <v>-3158009.5802264046</v>
      </c>
      <c r="I215" s="2" cm="1">
        <v>-126.18914649669962</v>
      </c>
      <c r="J215" s="6"/>
      <c r="K215" s="2" cm="1">
        <v>523115.77097494924</v>
      </c>
      <c r="L215" s="2" cm="1">
        <v>20.902891831493218</v>
      </c>
      <c r="M215" s="82"/>
      <c r="N215" s="2" cm="1">
        <v>9767.7450532356961</v>
      </c>
      <c r="O215" s="2" cm="1">
        <v>0.39030388608789646</v>
      </c>
      <c r="P215" s="82"/>
      <c r="Q215" s="2">
        <f t="shared" si="39"/>
        <v>532883.51602818491</v>
      </c>
      <c r="R215" s="2">
        <f t="shared" si="40"/>
        <v>21.293195717581114</v>
      </c>
      <c r="S215" s="21"/>
      <c r="T215" s="2">
        <f t="shared" si="41"/>
        <v>-2625126.0641982197</v>
      </c>
      <c r="U215" s="2">
        <f t="shared" si="35"/>
        <v>-104.89595077911851</v>
      </c>
      <c r="W215" s="161"/>
      <c r="X215" s="160"/>
      <c r="Z215" s="8" t="s">
        <v>0</v>
      </c>
      <c r="AA215" s="8">
        <v>0</v>
      </c>
      <c r="AB215" s="8">
        <v>1</v>
      </c>
      <c r="AC215" s="8">
        <v>0</v>
      </c>
      <c r="AD215" s="8">
        <v>0</v>
      </c>
      <c r="AE215" s="8">
        <v>0</v>
      </c>
      <c r="AF215" s="8">
        <v>1</v>
      </c>
      <c r="AG215" s="8" t="s">
        <v>0</v>
      </c>
    </row>
    <row r="216" spans="1:33" ht="12.75" customHeight="1" x14ac:dyDescent="0.2">
      <c r="A216" s="86">
        <v>613</v>
      </c>
      <c r="B216" s="140">
        <v>143</v>
      </c>
      <c r="C216" s="120"/>
      <c r="D216" s="9">
        <v>8</v>
      </c>
      <c r="E216" s="9" t="s">
        <v>206</v>
      </c>
      <c r="F216" s="2">
        <v>25105</v>
      </c>
      <c r="G216" s="2">
        <v>25271</v>
      </c>
      <c r="H216" s="2" cm="1">
        <v>-2050596.1084534922</v>
      </c>
      <c r="I216" s="2" cm="1">
        <v>-81.144240768212271</v>
      </c>
      <c r="J216" s="6"/>
      <c r="K216" s="2" cm="1">
        <v>296239.01150424668</v>
      </c>
      <c r="L216" s="2" cm="1">
        <v>11.722488682847796</v>
      </c>
      <c r="M216" s="82"/>
      <c r="N216" s="2" cm="1">
        <v>-110546.10060810632</v>
      </c>
      <c r="O216" s="2" cm="1">
        <v>-4.3744252545647706</v>
      </c>
      <c r="P216" s="82"/>
      <c r="Q216" s="2">
        <f t="shared" si="39"/>
        <v>185692.91089614035</v>
      </c>
      <c r="R216" s="2">
        <f t="shared" si="40"/>
        <v>7.3480634282830257</v>
      </c>
      <c r="S216" s="21"/>
      <c r="T216" s="2">
        <f t="shared" si="41"/>
        <v>-1864903.1975573518</v>
      </c>
      <c r="U216" s="2">
        <f t="shared" si="35"/>
        <v>-73.796177339929244</v>
      </c>
      <c r="W216" s="161"/>
      <c r="X216" s="160"/>
      <c r="Z216" s="8" t="s">
        <v>0</v>
      </c>
      <c r="AA216" s="8">
        <v>0</v>
      </c>
      <c r="AB216" s="8">
        <v>1</v>
      </c>
      <c r="AC216" s="8">
        <v>0</v>
      </c>
      <c r="AD216" s="8">
        <v>0</v>
      </c>
      <c r="AE216" s="8">
        <v>0</v>
      </c>
      <c r="AF216" s="8">
        <v>1</v>
      </c>
      <c r="AG216" s="8" t="s">
        <v>0</v>
      </c>
    </row>
    <row r="217" spans="1:33" ht="12.75" customHeight="1" x14ac:dyDescent="0.2">
      <c r="A217" s="86">
        <v>626</v>
      </c>
      <c r="B217" s="140">
        <v>147</v>
      </c>
      <c r="C217" s="120"/>
      <c r="D217" s="9">
        <v>8</v>
      </c>
      <c r="E217" s="9" t="s">
        <v>210</v>
      </c>
      <c r="F217" s="2">
        <v>25315</v>
      </c>
      <c r="G217" s="2">
        <v>25479</v>
      </c>
      <c r="H217" s="2" cm="1">
        <v>-2216296.6641432899</v>
      </c>
      <c r="I217" s="2" cm="1">
        <v>-86.985229567223598</v>
      </c>
      <c r="J217" s="6"/>
      <c r="K217" s="2" cm="1">
        <v>252395.14312260912</v>
      </c>
      <c r="L217" s="2" cm="1">
        <v>9.9060066377255431</v>
      </c>
      <c r="M217" s="82"/>
      <c r="N217" s="2" cm="1">
        <v>-20339.504956670746</v>
      </c>
      <c r="O217" s="2" cm="1">
        <v>-0.79828505658270521</v>
      </c>
      <c r="P217" s="82"/>
      <c r="Q217" s="2">
        <f t="shared" si="39"/>
        <v>232055.63816593838</v>
      </c>
      <c r="R217" s="2">
        <f t="shared" si="40"/>
        <v>9.1077215811428385</v>
      </c>
      <c r="S217" s="21"/>
      <c r="T217" s="2">
        <f t="shared" si="41"/>
        <v>-1984241.0259773515</v>
      </c>
      <c r="U217" s="2">
        <f t="shared" si="35"/>
        <v>-77.877507986080758</v>
      </c>
      <c r="W217" s="161"/>
      <c r="X217" s="160"/>
      <c r="Z217" s="8" t="s">
        <v>0</v>
      </c>
      <c r="AA217" s="8">
        <v>0</v>
      </c>
      <c r="AB217" s="8">
        <v>1</v>
      </c>
      <c r="AC217" s="8">
        <v>0</v>
      </c>
      <c r="AD217" s="8">
        <v>0</v>
      </c>
      <c r="AE217" s="8">
        <v>0</v>
      </c>
      <c r="AF217" s="8">
        <v>1</v>
      </c>
      <c r="AG217" s="8" t="s">
        <v>0</v>
      </c>
    </row>
    <row r="218" spans="1:33" ht="12.75" customHeight="1" x14ac:dyDescent="0.2">
      <c r="A218" s="86">
        <v>629</v>
      </c>
      <c r="B218" s="140">
        <v>155</v>
      </c>
      <c r="C218" s="120"/>
      <c r="D218" s="9">
        <v>8</v>
      </c>
      <c r="E218" s="9" t="s">
        <v>218</v>
      </c>
      <c r="F218" s="2">
        <v>26055</v>
      </c>
      <c r="G218" s="2">
        <v>26211</v>
      </c>
      <c r="H218" s="2" cm="1">
        <v>-944118.62870054226</v>
      </c>
      <c r="I218" s="2" cm="1">
        <v>-36.019939288868883</v>
      </c>
      <c r="J218" s="6"/>
      <c r="K218" s="2" cm="1">
        <v>349081.76309025148</v>
      </c>
      <c r="L218" s="2" cm="1">
        <v>13.318139830233546</v>
      </c>
      <c r="M218" s="82"/>
      <c r="N218" s="2" cm="1">
        <v>25800.155405523641</v>
      </c>
      <c r="O218" s="2" cm="1">
        <v>0.98432548950912369</v>
      </c>
      <c r="P218" s="82"/>
      <c r="Q218" s="2">
        <f t="shared" si="39"/>
        <v>374881.91849577514</v>
      </c>
      <c r="R218" s="2">
        <f t="shared" si="40"/>
        <v>14.302465319742669</v>
      </c>
      <c r="S218" s="21"/>
      <c r="T218" s="2">
        <f t="shared" si="41"/>
        <v>-569236.71020476706</v>
      </c>
      <c r="U218" s="2">
        <f t="shared" si="35"/>
        <v>-21.71747396912621</v>
      </c>
      <c r="W218" s="161"/>
      <c r="X218" s="160"/>
      <c r="Z218" s="8" t="s">
        <v>0</v>
      </c>
      <c r="AA218" s="8">
        <v>0</v>
      </c>
      <c r="AB218" s="8">
        <v>1</v>
      </c>
      <c r="AC218" s="8">
        <v>0</v>
      </c>
      <c r="AD218" s="8">
        <v>0</v>
      </c>
      <c r="AE218" s="8">
        <v>0</v>
      </c>
      <c r="AF218" s="8">
        <v>1</v>
      </c>
      <c r="AG218" s="8" t="s">
        <v>0</v>
      </c>
    </row>
    <row r="219" spans="1:33" ht="12.75" customHeight="1" x14ac:dyDescent="0.2">
      <c r="A219" s="86">
        <v>1884</v>
      </c>
      <c r="B219" s="140">
        <v>161</v>
      </c>
      <c r="C219" s="120"/>
      <c r="D219" s="9">
        <v>8</v>
      </c>
      <c r="E219" s="9" t="s">
        <v>224</v>
      </c>
      <c r="F219" s="2">
        <v>26374</v>
      </c>
      <c r="G219" s="2">
        <v>26866</v>
      </c>
      <c r="H219" s="2" cm="1">
        <v>1292443.1712808986</v>
      </c>
      <c r="I219" s="2" cm="1">
        <v>48.107018956335097</v>
      </c>
      <c r="J219" s="6"/>
      <c r="K219" s="2" cm="1">
        <v>-425000.65712526545</v>
      </c>
      <c r="L219" s="2" cm="1">
        <v>-15.819275557405845</v>
      </c>
      <c r="M219" s="82"/>
      <c r="N219" s="2" cm="1">
        <v>-3506.6652392707729</v>
      </c>
      <c r="O219" s="2" cm="1">
        <v>-0.1305242774983538</v>
      </c>
      <c r="P219" s="82"/>
      <c r="Q219" s="2">
        <f t="shared" si="39"/>
        <v>-428507.32236453623</v>
      </c>
      <c r="R219" s="2">
        <f t="shared" si="40"/>
        <v>-15.9497998349042</v>
      </c>
      <c r="S219" s="21"/>
      <c r="T219" s="2">
        <f t="shared" si="41"/>
        <v>863935.84891636239</v>
      </c>
      <c r="U219" s="2">
        <f t="shared" si="35"/>
        <v>32.157219121430892</v>
      </c>
      <c r="W219" s="161"/>
      <c r="X219" s="160"/>
      <c r="Z219" s="8" t="s">
        <v>0</v>
      </c>
      <c r="AA219" s="8">
        <v>0</v>
      </c>
      <c r="AB219" s="8">
        <v>1</v>
      </c>
      <c r="AC219" s="8">
        <v>0</v>
      </c>
      <c r="AD219" s="8">
        <v>0</v>
      </c>
      <c r="AE219" s="8">
        <v>0</v>
      </c>
      <c r="AF219" s="8">
        <v>1</v>
      </c>
      <c r="AG219" s="8" t="s">
        <v>0</v>
      </c>
    </row>
    <row r="220" spans="1:33" ht="12.75" customHeight="1" x14ac:dyDescent="0.2">
      <c r="A220" s="86">
        <v>547</v>
      </c>
      <c r="B220" s="140">
        <v>163</v>
      </c>
      <c r="C220" s="120"/>
      <c r="D220" s="9">
        <v>8</v>
      </c>
      <c r="E220" s="9" t="s">
        <v>226</v>
      </c>
      <c r="F220" s="2">
        <v>27128</v>
      </c>
      <c r="G220" s="2">
        <v>27109</v>
      </c>
      <c r="H220" s="2" cm="1">
        <v>-1540351.5406978601</v>
      </c>
      <c r="I220" s="2" cm="1">
        <v>-56.820669913971749</v>
      </c>
      <c r="J220" s="6"/>
      <c r="K220" s="2" cm="1">
        <v>158510.92352246749</v>
      </c>
      <c r="L220" s="2" cm="1">
        <v>5.8471697046171931</v>
      </c>
      <c r="M220" s="82"/>
      <c r="N220" s="2" cm="1">
        <v>-17391.110746819984</v>
      </c>
      <c r="O220" s="2" cm="1">
        <v>-0.64152535124202237</v>
      </c>
      <c r="P220" s="82"/>
      <c r="Q220" s="2">
        <f t="shared" si="39"/>
        <v>141119.8127756475</v>
      </c>
      <c r="R220" s="2">
        <f t="shared" si="40"/>
        <v>5.2056443533751704</v>
      </c>
      <c r="S220" s="21"/>
      <c r="T220" s="2">
        <f t="shared" si="41"/>
        <v>-1399231.7279222126</v>
      </c>
      <c r="U220" s="2">
        <f t="shared" si="35"/>
        <v>-51.615025560596578</v>
      </c>
      <c r="W220" s="161"/>
      <c r="X220" s="160"/>
      <c r="Z220" s="8" t="s">
        <v>0</v>
      </c>
      <c r="AA220" s="8">
        <v>0</v>
      </c>
      <c r="AB220" s="8">
        <v>1</v>
      </c>
      <c r="AC220" s="8">
        <v>0</v>
      </c>
      <c r="AD220" s="8">
        <v>0</v>
      </c>
      <c r="AE220" s="8">
        <v>0</v>
      </c>
      <c r="AF220" s="8">
        <v>1</v>
      </c>
      <c r="AG220" s="8" t="s">
        <v>0</v>
      </c>
    </row>
    <row r="221" spans="1:33" ht="12.75" customHeight="1" x14ac:dyDescent="0.2">
      <c r="A221" s="86">
        <v>627</v>
      </c>
      <c r="B221" s="140">
        <v>172</v>
      </c>
      <c r="C221" s="120"/>
      <c r="D221" s="9">
        <v>8</v>
      </c>
      <c r="E221" s="9" t="s">
        <v>235</v>
      </c>
      <c r="F221" s="2">
        <v>26536</v>
      </c>
      <c r="G221" s="2">
        <v>28316</v>
      </c>
      <c r="H221" s="2" cm="1">
        <v>-651814.21180511685</v>
      </c>
      <c r="I221" s="2" cm="1">
        <v>-23.019289864568332</v>
      </c>
      <c r="J221" s="6"/>
      <c r="K221" s="2" cm="1">
        <v>-330754.00829398411</v>
      </c>
      <c r="L221" s="2" cm="1">
        <v>-11.680816792413621</v>
      </c>
      <c r="M221" s="82"/>
      <c r="N221" s="2" cm="1">
        <v>-73405.88855369213</v>
      </c>
      <c r="O221" s="2" cm="1">
        <v>-2.592381994409243</v>
      </c>
      <c r="P221" s="82"/>
      <c r="Q221" s="2">
        <f t="shared" si="39"/>
        <v>-404159.89684767625</v>
      </c>
      <c r="R221" s="2">
        <f t="shared" si="40"/>
        <v>-14.273198786822864</v>
      </c>
      <c r="S221" s="21"/>
      <c r="T221" s="2">
        <f t="shared" si="41"/>
        <v>-1055974.1086527931</v>
      </c>
      <c r="U221" s="2">
        <f t="shared" si="35"/>
        <v>-37.292488651391196</v>
      </c>
      <c r="W221" s="161"/>
      <c r="X221" s="160"/>
      <c r="Z221" s="8" t="s">
        <v>0</v>
      </c>
      <c r="AA221" s="8">
        <v>0</v>
      </c>
      <c r="AB221" s="8">
        <v>1</v>
      </c>
      <c r="AC221" s="8">
        <v>0</v>
      </c>
      <c r="AD221" s="8">
        <v>0</v>
      </c>
      <c r="AE221" s="8">
        <v>0</v>
      </c>
      <c r="AF221" s="8">
        <v>1</v>
      </c>
      <c r="AG221" s="8" t="s">
        <v>0</v>
      </c>
    </row>
    <row r="222" spans="1:33" ht="12.75" customHeight="1" x14ac:dyDescent="0.2">
      <c r="A222" s="86">
        <v>569</v>
      </c>
      <c r="B222" s="140">
        <v>176</v>
      </c>
      <c r="C222" s="120"/>
      <c r="D222" s="9">
        <v>8</v>
      </c>
      <c r="E222" s="9" t="s">
        <v>239</v>
      </c>
      <c r="F222" s="2">
        <v>27914</v>
      </c>
      <c r="G222" s="2">
        <v>28628</v>
      </c>
      <c r="H222" s="2" cm="1">
        <v>-729612.99816900119</v>
      </c>
      <c r="I222" s="2" cm="1">
        <v>-25.485992670427596</v>
      </c>
      <c r="J222" s="6"/>
      <c r="K222" s="2" cm="1">
        <v>520285.63444670825</v>
      </c>
      <c r="L222" s="2" cm="1">
        <v>18.174012660566866</v>
      </c>
      <c r="M222" s="82"/>
      <c r="N222" s="2" cm="1">
        <v>-27802.305847292206</v>
      </c>
      <c r="O222" s="2" cm="1">
        <v>-0.97115781218709674</v>
      </c>
      <c r="P222" s="82"/>
      <c r="Q222" s="2">
        <f t="shared" si="39"/>
        <v>492483.32859941607</v>
      </c>
      <c r="R222" s="2">
        <f t="shared" si="40"/>
        <v>17.202854848379769</v>
      </c>
      <c r="S222" s="21"/>
      <c r="T222" s="2">
        <f t="shared" si="41"/>
        <v>-237129.66956958512</v>
      </c>
      <c r="U222" s="2">
        <f t="shared" si="35"/>
        <v>-8.2831378220478253</v>
      </c>
      <c r="W222" s="161"/>
      <c r="X222" s="160"/>
      <c r="Z222" s="8" t="s">
        <v>0</v>
      </c>
      <c r="AA222" s="8">
        <v>0</v>
      </c>
      <c r="AB222" s="8">
        <v>1</v>
      </c>
      <c r="AC222" s="8">
        <v>0</v>
      </c>
      <c r="AD222" s="8">
        <v>0</v>
      </c>
      <c r="AE222" s="8">
        <v>0</v>
      </c>
      <c r="AF222" s="8">
        <v>1</v>
      </c>
      <c r="AG222" s="8" t="s">
        <v>0</v>
      </c>
    </row>
    <row r="223" spans="1:33" ht="12.75" customHeight="1" x14ac:dyDescent="0.2">
      <c r="A223" s="86">
        <v>542</v>
      </c>
      <c r="B223" s="140">
        <v>181</v>
      </c>
      <c r="C223" s="120"/>
      <c r="D223" s="9">
        <v>8</v>
      </c>
      <c r="E223" s="9" t="s">
        <v>244</v>
      </c>
      <c r="F223" s="2">
        <v>29123</v>
      </c>
      <c r="G223" s="2">
        <v>29376</v>
      </c>
      <c r="H223" s="2" cm="1">
        <v>366796.15264725732</v>
      </c>
      <c r="I223" s="2" cm="1">
        <v>12.486252473013934</v>
      </c>
      <c r="J223" s="6"/>
      <c r="K223" s="2" cm="1">
        <v>1247615.9161840349</v>
      </c>
      <c r="L223" s="2" cm="1">
        <v>42.470585382081801</v>
      </c>
      <c r="M223" s="82"/>
      <c r="N223" s="2" cm="1">
        <v>-16034.25425130103</v>
      </c>
      <c r="O223" s="2" cm="1">
        <v>-0.54582837184439781</v>
      </c>
      <c r="P223" s="82"/>
      <c r="Q223" s="2">
        <f t="shared" si="39"/>
        <v>1231581.6619327338</v>
      </c>
      <c r="R223" s="2">
        <f t="shared" si="40"/>
        <v>41.9247570102374</v>
      </c>
      <c r="S223" s="21"/>
      <c r="T223" s="2">
        <f t="shared" si="41"/>
        <v>1598377.8145799912</v>
      </c>
      <c r="U223" s="2">
        <f t="shared" si="35"/>
        <v>54.411009483251334</v>
      </c>
      <c r="W223" s="161"/>
      <c r="X223" s="160"/>
      <c r="Z223" s="8" t="s">
        <v>0</v>
      </c>
      <c r="AA223" s="8">
        <v>0</v>
      </c>
      <c r="AB223" s="8">
        <v>1</v>
      </c>
      <c r="AC223" s="8">
        <v>0</v>
      </c>
      <c r="AD223" s="8">
        <v>0</v>
      </c>
      <c r="AE223" s="8">
        <v>0</v>
      </c>
      <c r="AF223" s="8">
        <v>1</v>
      </c>
      <c r="AG223" s="8" t="s">
        <v>0</v>
      </c>
    </row>
    <row r="224" spans="1:33" ht="12.75" customHeight="1" x14ac:dyDescent="0.2">
      <c r="A224" s="86">
        <v>531</v>
      </c>
      <c r="B224" s="140">
        <v>193</v>
      </c>
      <c r="C224" s="120"/>
      <c r="D224" s="9">
        <v>8</v>
      </c>
      <c r="E224" s="9" t="s">
        <v>256</v>
      </c>
      <c r="F224" s="2">
        <v>29731</v>
      </c>
      <c r="G224" s="2">
        <v>30966</v>
      </c>
      <c r="H224" s="2" cm="1">
        <v>-946241.94046065537</v>
      </c>
      <c r="I224" s="2" cm="1">
        <v>-30.557448183835671</v>
      </c>
      <c r="J224" s="6"/>
      <c r="K224" s="2" cm="1">
        <v>627339.7835218776</v>
      </c>
      <c r="L224" s="2" cm="1">
        <v>20.25898674423166</v>
      </c>
      <c r="M224" s="82"/>
      <c r="N224" s="2" cm="1">
        <v>-21017.241943643239</v>
      </c>
      <c r="O224" s="2" cm="1">
        <v>-0.6787199490939495</v>
      </c>
      <c r="P224" s="82"/>
      <c r="Q224" s="2">
        <f t="shared" si="39"/>
        <v>606322.54157823441</v>
      </c>
      <c r="R224" s="2">
        <f t="shared" si="40"/>
        <v>19.58026679513771</v>
      </c>
      <c r="S224" s="21"/>
      <c r="T224" s="2">
        <f t="shared" si="41"/>
        <v>-339919.39888242097</v>
      </c>
      <c r="U224" s="2">
        <f t="shared" si="35"/>
        <v>-10.977181388697957</v>
      </c>
      <c r="W224" s="161"/>
      <c r="X224" s="160"/>
      <c r="Z224" s="8" t="s">
        <v>0</v>
      </c>
      <c r="AA224" s="8">
        <v>0</v>
      </c>
      <c r="AB224" s="8">
        <v>1</v>
      </c>
      <c r="AC224" s="8">
        <v>0</v>
      </c>
      <c r="AD224" s="8">
        <v>0</v>
      </c>
      <c r="AE224" s="8">
        <v>0</v>
      </c>
      <c r="AF224" s="8">
        <v>1</v>
      </c>
      <c r="AG224" s="8" t="s">
        <v>0</v>
      </c>
    </row>
    <row r="225" spans="1:33" ht="12.75" customHeight="1" x14ac:dyDescent="0.2">
      <c r="A225" s="86">
        <v>590</v>
      </c>
      <c r="B225" s="140">
        <v>201</v>
      </c>
      <c r="C225" s="120"/>
      <c r="D225" s="9">
        <v>8</v>
      </c>
      <c r="E225" s="9" t="s">
        <v>264</v>
      </c>
      <c r="F225" s="2">
        <v>32292</v>
      </c>
      <c r="G225" s="2">
        <v>32290</v>
      </c>
      <c r="H225" s="2" cm="1">
        <v>-1142841.1333551747</v>
      </c>
      <c r="I225" s="2" cm="1">
        <v>-35.393036028342358</v>
      </c>
      <c r="J225" s="6"/>
      <c r="K225" s="2" cm="1">
        <v>494213.00330712064</v>
      </c>
      <c r="L225" s="2" cm="1">
        <v>15.305450706321482</v>
      </c>
      <c r="M225" s="82"/>
      <c r="N225" s="2" cm="1">
        <v>-12472.591264084433</v>
      </c>
      <c r="O225" s="2" cm="1">
        <v>-0.38626792394191489</v>
      </c>
      <c r="P225" s="82"/>
      <c r="Q225" s="2">
        <f t="shared" si="39"/>
        <v>481740.41204303619</v>
      </c>
      <c r="R225" s="2">
        <f t="shared" si="40"/>
        <v>14.919182782379567</v>
      </c>
      <c r="S225" s="21"/>
      <c r="T225" s="2">
        <f t="shared" si="41"/>
        <v>-661100.72131213848</v>
      </c>
      <c r="U225" s="2">
        <f t="shared" si="35"/>
        <v>-20.47385324596279</v>
      </c>
      <c r="W225" s="161"/>
      <c r="X225" s="160"/>
      <c r="Z225" s="8" t="s">
        <v>0</v>
      </c>
      <c r="AA225" s="8">
        <v>0</v>
      </c>
      <c r="AB225" s="8">
        <v>1</v>
      </c>
      <c r="AC225" s="8">
        <v>0</v>
      </c>
      <c r="AD225" s="8">
        <v>0</v>
      </c>
      <c r="AE225" s="8">
        <v>0</v>
      </c>
      <c r="AF225" s="8">
        <v>1</v>
      </c>
      <c r="AG225" s="8" t="s">
        <v>0</v>
      </c>
    </row>
    <row r="226" spans="1:33" ht="12.75" customHeight="1" x14ac:dyDescent="0.2">
      <c r="A226" s="86">
        <v>556</v>
      </c>
      <c r="B226" s="140">
        <v>203</v>
      </c>
      <c r="C226" s="120"/>
      <c r="D226" s="9">
        <v>8</v>
      </c>
      <c r="E226" s="9" t="s">
        <v>266</v>
      </c>
      <c r="F226" s="2">
        <v>32450</v>
      </c>
      <c r="G226" s="2">
        <v>32768</v>
      </c>
      <c r="H226" s="2" cm="1">
        <v>-719881.75971307745</v>
      </c>
      <c r="I226" s="2" cm="1">
        <v>-21.969047842806319</v>
      </c>
      <c r="J226" s="6"/>
      <c r="K226" s="2" cm="1">
        <v>-115561.74320673756</v>
      </c>
      <c r="L226" s="2" cm="1">
        <v>-3.5266645265728016</v>
      </c>
      <c r="M226" s="82"/>
      <c r="N226" s="2" cm="1">
        <v>20688.495531278808</v>
      </c>
      <c r="O226" s="2" cm="1">
        <v>0.6313627786645144</v>
      </c>
      <c r="P226" s="82"/>
      <c r="Q226" s="2">
        <f t="shared" si="39"/>
        <v>-94873.247675458755</v>
      </c>
      <c r="R226" s="2">
        <f t="shared" si="40"/>
        <v>-2.8953017479082872</v>
      </c>
      <c r="S226" s="21"/>
      <c r="T226" s="2">
        <f t="shared" si="41"/>
        <v>-814755.00738853624</v>
      </c>
      <c r="U226" s="2">
        <f t="shared" si="35"/>
        <v>-24.864349590714607</v>
      </c>
      <c r="W226" s="161"/>
      <c r="X226" s="160"/>
      <c r="Z226" s="8" t="s">
        <v>0</v>
      </c>
      <c r="AA226" s="8">
        <v>0</v>
      </c>
      <c r="AB226" s="8">
        <v>1</v>
      </c>
      <c r="AC226" s="8">
        <v>0</v>
      </c>
      <c r="AD226" s="8">
        <v>0</v>
      </c>
      <c r="AE226" s="8">
        <v>0</v>
      </c>
      <c r="AF226" s="8">
        <v>1</v>
      </c>
      <c r="AG226" s="8" t="s">
        <v>0</v>
      </c>
    </row>
    <row r="227" spans="1:33" ht="12.75" customHeight="1" x14ac:dyDescent="0.2">
      <c r="A227" s="86">
        <v>1901</v>
      </c>
      <c r="B227" s="140">
        <v>212</v>
      </c>
      <c r="C227" s="120"/>
      <c r="D227" s="9">
        <v>8</v>
      </c>
      <c r="E227" s="9" t="s">
        <v>275</v>
      </c>
      <c r="F227" s="2">
        <v>33733</v>
      </c>
      <c r="G227" s="2">
        <v>34462</v>
      </c>
      <c r="H227" s="2" cm="1">
        <v>-207635.65778993163</v>
      </c>
      <c r="I227" s="2" cm="1">
        <v>-6.0250611627279795</v>
      </c>
      <c r="J227" s="6"/>
      <c r="K227" s="2" cm="1">
        <v>520621.38092201087</v>
      </c>
      <c r="L227" s="2" cm="1">
        <v>15.107114529685186</v>
      </c>
      <c r="M227" s="82"/>
      <c r="N227" s="2" cm="1">
        <v>-34660.330700230945</v>
      </c>
      <c r="O227" s="2" cm="1">
        <v>-1.0057550548497169</v>
      </c>
      <c r="P227" s="82"/>
      <c r="Q227" s="2">
        <f t="shared" si="39"/>
        <v>485961.05022177991</v>
      </c>
      <c r="R227" s="2">
        <f t="shared" si="40"/>
        <v>14.101359474835469</v>
      </c>
      <c r="S227" s="21"/>
      <c r="T227" s="2">
        <f t="shared" si="41"/>
        <v>278325.39243184828</v>
      </c>
      <c r="U227" s="2">
        <f t="shared" si="35"/>
        <v>8.0762983121074878</v>
      </c>
      <c r="W227" s="161"/>
      <c r="X227" s="160"/>
      <c r="Z227" s="8" t="s">
        <v>0</v>
      </c>
      <c r="AA227" s="8">
        <v>0</v>
      </c>
      <c r="AB227" s="8">
        <v>1</v>
      </c>
      <c r="AC227" s="8">
        <v>0</v>
      </c>
      <c r="AD227" s="8">
        <v>0</v>
      </c>
      <c r="AE227" s="8">
        <v>0</v>
      </c>
      <c r="AF227" s="8">
        <v>1</v>
      </c>
      <c r="AG227" s="8" t="s">
        <v>0</v>
      </c>
    </row>
    <row r="228" spans="1:33" ht="12.75" customHeight="1" x14ac:dyDescent="0.2">
      <c r="A228" s="86">
        <v>512</v>
      </c>
      <c r="B228" s="140">
        <v>223</v>
      </c>
      <c r="C228" s="120"/>
      <c r="D228" s="9">
        <v>8</v>
      </c>
      <c r="E228" s="9" t="s">
        <v>286</v>
      </c>
      <c r="F228" s="2">
        <v>35755</v>
      </c>
      <c r="G228" s="2">
        <v>36682</v>
      </c>
      <c r="H228" s="2" cm="1">
        <v>-1068353.2594241649</v>
      </c>
      <c r="I228" s="2" cm="1">
        <v>-29.124727643644427</v>
      </c>
      <c r="J228" s="6"/>
      <c r="K228" s="2" cm="1">
        <v>1261342.733805286</v>
      </c>
      <c r="L228" s="2" cm="1">
        <v>34.385876828016087</v>
      </c>
      <c r="M228" s="82"/>
      <c r="N228" s="2" cm="1">
        <v>-63464.881160108875</v>
      </c>
      <c r="O228" s="2" cm="1">
        <v>-1.7301368834880562</v>
      </c>
      <c r="P228" s="82"/>
      <c r="Q228" s="2">
        <f t="shared" si="39"/>
        <v>1197877.8526451772</v>
      </c>
      <c r="R228" s="2">
        <f t="shared" si="40"/>
        <v>32.65573994452803</v>
      </c>
      <c r="S228" s="21"/>
      <c r="T228" s="2">
        <f t="shared" si="41"/>
        <v>129524.59322101227</v>
      </c>
      <c r="U228" s="2">
        <f t="shared" si="35"/>
        <v>3.5310123008836016</v>
      </c>
      <c r="W228" s="161"/>
      <c r="X228" s="160"/>
      <c r="Z228" s="8" t="s">
        <v>0</v>
      </c>
      <c r="AA228" s="8">
        <v>0</v>
      </c>
      <c r="AB228" s="8">
        <v>1</v>
      </c>
      <c r="AC228" s="8">
        <v>0</v>
      </c>
      <c r="AD228" s="8">
        <v>0</v>
      </c>
      <c r="AE228" s="8">
        <v>0</v>
      </c>
      <c r="AF228" s="8">
        <v>1</v>
      </c>
      <c r="AG228" s="8" t="s">
        <v>0</v>
      </c>
    </row>
    <row r="229" spans="1:33" ht="12.75" customHeight="1" x14ac:dyDescent="0.2">
      <c r="A229" s="86">
        <v>1525</v>
      </c>
      <c r="B229" s="140">
        <v>225</v>
      </c>
      <c r="C229" s="120"/>
      <c r="D229" s="9">
        <v>8</v>
      </c>
      <c r="E229" s="9" t="s">
        <v>288</v>
      </c>
      <c r="F229" s="2">
        <v>36093</v>
      </c>
      <c r="G229" s="2">
        <v>37061</v>
      </c>
      <c r="H229" s="2" cm="1">
        <v>-1008251.5767584615</v>
      </c>
      <c r="I229" s="2" cm="1">
        <v>-27.20519081402179</v>
      </c>
      <c r="J229" s="6"/>
      <c r="K229" s="2" cm="1">
        <v>817003.33558858687</v>
      </c>
      <c r="L229" s="2" cm="1">
        <v>22.044827057785458</v>
      </c>
      <c r="M229" s="82"/>
      <c r="N229" s="2" cm="1">
        <v>-68264.79020556972</v>
      </c>
      <c r="O229" s="2" cm="1">
        <v>-1.8419575889903057</v>
      </c>
      <c r="P229" s="82"/>
      <c r="Q229" s="2">
        <f t="shared" si="39"/>
        <v>748738.54538301716</v>
      </c>
      <c r="R229" s="2">
        <f t="shared" si="40"/>
        <v>20.202869468795154</v>
      </c>
      <c r="S229" s="21"/>
      <c r="T229" s="2">
        <f t="shared" si="41"/>
        <v>-259513.03137544438</v>
      </c>
      <c r="U229" s="2">
        <f t="shared" si="35"/>
        <v>-7.0023213452266369</v>
      </c>
      <c r="W229" s="161"/>
      <c r="X229" s="160"/>
      <c r="Z229" s="8" t="s">
        <v>0</v>
      </c>
      <c r="AA229" s="8">
        <v>0</v>
      </c>
      <c r="AB229" s="8">
        <v>1</v>
      </c>
      <c r="AC229" s="8">
        <v>0</v>
      </c>
      <c r="AD229" s="8">
        <v>0</v>
      </c>
      <c r="AE229" s="8">
        <v>0</v>
      </c>
      <c r="AF229" s="8">
        <v>1</v>
      </c>
      <c r="AG229" s="8" t="s">
        <v>0</v>
      </c>
    </row>
    <row r="230" spans="1:33" ht="12.75" customHeight="1" x14ac:dyDescent="0.2">
      <c r="A230" s="86">
        <v>530</v>
      </c>
      <c r="B230" s="140">
        <v>235</v>
      </c>
      <c r="C230" s="120"/>
      <c r="D230" s="9">
        <v>8</v>
      </c>
      <c r="E230" s="9" t="s">
        <v>298</v>
      </c>
      <c r="F230" s="2">
        <v>38722</v>
      </c>
      <c r="G230" s="2">
        <v>40049</v>
      </c>
      <c r="H230" s="2" cm="1">
        <v>-1076106.2439922011</v>
      </c>
      <c r="I230" s="2" cm="1">
        <v>-26.869740667487353</v>
      </c>
      <c r="J230" s="6"/>
      <c r="K230" s="2" cm="1">
        <v>985396.73304134724</v>
      </c>
      <c r="L230" s="2" cm="1">
        <v>24.604777473628484</v>
      </c>
      <c r="M230" s="82"/>
      <c r="N230" s="2" cm="1">
        <v>-8350.7559234147629</v>
      </c>
      <c r="O230" s="2" cm="1">
        <v>-0.20851346908573903</v>
      </c>
      <c r="P230" s="82"/>
      <c r="Q230" s="2">
        <f t="shared" si="39"/>
        <v>977045.97711793252</v>
      </c>
      <c r="R230" s="2">
        <f t="shared" si="40"/>
        <v>24.396264004542747</v>
      </c>
      <c r="S230" s="21"/>
      <c r="T230" s="2">
        <f t="shared" si="41"/>
        <v>-99060.266874268535</v>
      </c>
      <c r="U230" s="2">
        <f t="shared" si="35"/>
        <v>-2.4734766629446061</v>
      </c>
      <c r="W230" s="161"/>
      <c r="X230" s="160"/>
      <c r="Z230" s="8" t="s">
        <v>0</v>
      </c>
      <c r="AA230" s="8">
        <v>0</v>
      </c>
      <c r="AB230" s="8">
        <v>1</v>
      </c>
      <c r="AC230" s="8">
        <v>0</v>
      </c>
      <c r="AD230" s="8">
        <v>0</v>
      </c>
      <c r="AE230" s="8">
        <v>0</v>
      </c>
      <c r="AF230" s="8">
        <v>1</v>
      </c>
      <c r="AG230" s="8" t="s">
        <v>0</v>
      </c>
    </row>
    <row r="231" spans="1:33" ht="12.75" customHeight="1" x14ac:dyDescent="0.2">
      <c r="A231" s="86">
        <v>1892</v>
      </c>
      <c r="B231" s="140">
        <v>243</v>
      </c>
      <c r="C231" s="120"/>
      <c r="D231" s="9">
        <v>8</v>
      </c>
      <c r="E231" s="9" t="s">
        <v>306</v>
      </c>
      <c r="F231" s="2">
        <v>41468</v>
      </c>
      <c r="G231" s="2">
        <v>42762</v>
      </c>
      <c r="H231" s="2" cm="1">
        <v>-2157176.3907162119</v>
      </c>
      <c r="I231" s="2" cm="1">
        <v>-50.446106139006872</v>
      </c>
      <c r="J231" s="6"/>
      <c r="K231" s="2" cm="1">
        <v>-4127450.972031448</v>
      </c>
      <c r="L231" s="2" cm="1">
        <v>-96.52146700414967</v>
      </c>
      <c r="M231" s="82"/>
      <c r="N231" s="2" cm="1">
        <v>-34372.745762908387</v>
      </c>
      <c r="O231" s="2" cm="1">
        <v>-0.80381520422123354</v>
      </c>
      <c r="P231" s="82"/>
      <c r="Q231" s="2">
        <f t="shared" si="39"/>
        <v>-4161823.7177943564</v>
      </c>
      <c r="R231" s="2">
        <f t="shared" si="40"/>
        <v>-97.325282208370908</v>
      </c>
      <c r="S231" s="21"/>
      <c r="T231" s="2">
        <f t="shared" si="41"/>
        <v>-6319000.1085105687</v>
      </c>
      <c r="U231" s="2">
        <f t="shared" si="35"/>
        <v>-147.77138834737778</v>
      </c>
      <c r="W231" s="161"/>
      <c r="X231" s="160"/>
      <c r="Z231" s="8" t="s">
        <v>0</v>
      </c>
      <c r="AA231" s="8">
        <v>0</v>
      </c>
      <c r="AB231" s="8">
        <v>1</v>
      </c>
      <c r="AC231" s="8">
        <v>0</v>
      </c>
      <c r="AD231" s="8">
        <v>0</v>
      </c>
      <c r="AE231" s="8">
        <v>0</v>
      </c>
      <c r="AF231" s="8">
        <v>1</v>
      </c>
      <c r="AG231" s="8" t="s">
        <v>0</v>
      </c>
    </row>
    <row r="232" spans="1:33" ht="12.75" customHeight="1" x14ac:dyDescent="0.2">
      <c r="A232" s="86">
        <v>575</v>
      </c>
      <c r="B232" s="140">
        <v>245</v>
      </c>
      <c r="C232" s="120"/>
      <c r="D232" s="9">
        <v>8</v>
      </c>
      <c r="E232" s="9" t="s">
        <v>308</v>
      </c>
      <c r="F232" s="2">
        <v>42185</v>
      </c>
      <c r="G232" s="2">
        <v>42859</v>
      </c>
      <c r="H232" s="2" cm="1">
        <v>-4589298.8562607141</v>
      </c>
      <c r="I232" s="2" cm="1">
        <v>-107.07899988942145</v>
      </c>
      <c r="J232" s="6"/>
      <c r="K232" s="2" cm="1">
        <v>-314493.52437809692</v>
      </c>
      <c r="L232" s="2" cm="1">
        <v>-7.3378642613709353</v>
      </c>
      <c r="M232" s="82"/>
      <c r="N232" s="2" cm="1">
        <v>-30180.419068954317</v>
      </c>
      <c r="O232" s="2" cm="1">
        <v>-0.70417926384083429</v>
      </c>
      <c r="P232" s="82"/>
      <c r="Q232" s="2">
        <f t="shared" si="39"/>
        <v>-344673.94344705122</v>
      </c>
      <c r="R232" s="2">
        <f t="shared" si="40"/>
        <v>-8.0420435252117688</v>
      </c>
      <c r="S232" s="21"/>
      <c r="T232" s="2">
        <f t="shared" si="41"/>
        <v>-4933972.7997077657</v>
      </c>
      <c r="U232" s="2">
        <f t="shared" si="35"/>
        <v>-115.12104341463323</v>
      </c>
      <c r="W232" s="161"/>
      <c r="X232" s="160"/>
      <c r="Z232" s="8" t="s">
        <v>0</v>
      </c>
      <c r="AA232" s="8">
        <v>0</v>
      </c>
      <c r="AB232" s="8">
        <v>1</v>
      </c>
      <c r="AC232" s="8">
        <v>0</v>
      </c>
      <c r="AD232" s="8">
        <v>0</v>
      </c>
      <c r="AE232" s="8">
        <v>0</v>
      </c>
      <c r="AF232" s="8">
        <v>1</v>
      </c>
      <c r="AG232" s="8" t="s">
        <v>0</v>
      </c>
    </row>
    <row r="233" spans="1:33" ht="12.75" customHeight="1" x14ac:dyDescent="0.2">
      <c r="A233" s="86">
        <v>1978</v>
      </c>
      <c r="B233" s="140">
        <v>252</v>
      </c>
      <c r="C233" s="120"/>
      <c r="D233" s="9">
        <v>8</v>
      </c>
      <c r="E233" s="9" t="s">
        <v>315</v>
      </c>
      <c r="F233" s="2">
        <v>43808</v>
      </c>
      <c r="G233" s="2">
        <v>43858</v>
      </c>
      <c r="H233" s="2" cm="1">
        <v>-119463.00557366014</v>
      </c>
      <c r="I233" s="2" cm="1">
        <v>-2.7238589441757521</v>
      </c>
      <c r="J233" s="6"/>
      <c r="K233" s="2" cm="1">
        <v>420329.05330603779</v>
      </c>
      <c r="L233" s="2" cm="1">
        <v>9.5838627686177613</v>
      </c>
      <c r="M233" s="82"/>
      <c r="N233" s="2" cm="1">
        <v>-16711.027329361707</v>
      </c>
      <c r="O233" s="2" cm="1">
        <v>-0.38102574967763481</v>
      </c>
      <c r="P233" s="82"/>
      <c r="Q233" s="2">
        <f t="shared" si="39"/>
        <v>403618.02597667609</v>
      </c>
      <c r="R233" s="2">
        <f t="shared" si="40"/>
        <v>9.2028370189401265</v>
      </c>
      <c r="S233" s="21"/>
      <c r="T233" s="2">
        <f t="shared" si="41"/>
        <v>284155.02040301595</v>
      </c>
      <c r="U233" s="2">
        <f t="shared" si="35"/>
        <v>6.4789780747643748</v>
      </c>
      <c r="W233" s="161"/>
      <c r="X233" s="160"/>
      <c r="Z233" s="8" t="s">
        <v>0</v>
      </c>
      <c r="AA233" s="8">
        <v>0</v>
      </c>
      <c r="AB233" s="8">
        <v>1</v>
      </c>
      <c r="AC233" s="8">
        <v>0</v>
      </c>
      <c r="AD233" s="8">
        <v>0</v>
      </c>
      <c r="AE233" s="8">
        <v>0</v>
      </c>
      <c r="AF233" s="8">
        <v>1</v>
      </c>
      <c r="AG233" s="8" t="s">
        <v>0</v>
      </c>
    </row>
    <row r="234" spans="1:33" ht="12.75" customHeight="1" x14ac:dyDescent="0.2">
      <c r="A234" s="86">
        <v>642</v>
      </c>
      <c r="B234" s="140">
        <v>258</v>
      </c>
      <c r="C234" s="120"/>
      <c r="D234" s="9">
        <v>8</v>
      </c>
      <c r="E234" s="9" t="s">
        <v>321</v>
      </c>
      <c r="F234" s="2">
        <v>44417</v>
      </c>
      <c r="G234" s="2">
        <v>44639</v>
      </c>
      <c r="H234" s="2" cm="1">
        <v>-1773342.0507648457</v>
      </c>
      <c r="I234" s="2" cm="1">
        <v>-39.72629428895911</v>
      </c>
      <c r="J234" s="6"/>
      <c r="K234" s="2" cm="1">
        <v>666111.1465771303</v>
      </c>
      <c r="L234" s="2" cm="1">
        <v>14.922178959589827</v>
      </c>
      <c r="M234" s="82"/>
      <c r="N234" s="2" cm="1">
        <v>6029.2081077113471</v>
      </c>
      <c r="O234" s="2" cm="1">
        <v>0.13506593130919928</v>
      </c>
      <c r="P234" s="82"/>
      <c r="Q234" s="2">
        <f t="shared" si="39"/>
        <v>672140.3546848417</v>
      </c>
      <c r="R234" s="2">
        <f t="shared" si="40"/>
        <v>15.057244890899026</v>
      </c>
      <c r="S234" s="21"/>
      <c r="T234" s="2">
        <f t="shared" si="41"/>
        <v>-1101201.6960800039</v>
      </c>
      <c r="U234" s="2">
        <f t="shared" si="35"/>
        <v>-24.669049398060078</v>
      </c>
      <c r="W234" s="161"/>
      <c r="X234" s="160"/>
      <c r="Z234" s="8" t="s">
        <v>0</v>
      </c>
      <c r="AA234" s="8">
        <v>0</v>
      </c>
      <c r="AB234" s="8">
        <v>1</v>
      </c>
      <c r="AC234" s="8">
        <v>0</v>
      </c>
      <c r="AD234" s="8">
        <v>0</v>
      </c>
      <c r="AE234" s="8">
        <v>0</v>
      </c>
      <c r="AF234" s="8">
        <v>1</v>
      </c>
      <c r="AG234" s="8" t="s">
        <v>0</v>
      </c>
    </row>
    <row r="235" spans="1:33" ht="12.75" customHeight="1" x14ac:dyDescent="0.2">
      <c r="A235" s="86">
        <v>597</v>
      </c>
      <c r="B235" s="140">
        <v>265</v>
      </c>
      <c r="C235" s="120"/>
      <c r="D235" s="9">
        <v>8</v>
      </c>
      <c r="E235" s="9" t="s">
        <v>328</v>
      </c>
      <c r="F235" s="2">
        <v>45408</v>
      </c>
      <c r="G235" s="2">
        <v>46241</v>
      </c>
      <c r="H235" s="2" cm="1">
        <v>2377977.581535778</v>
      </c>
      <c r="I235" s="2" cm="1">
        <v>51.425738663432412</v>
      </c>
      <c r="J235" s="6"/>
      <c r="K235" s="2" cm="1">
        <v>732945.12921673863</v>
      </c>
      <c r="L235" s="2" cm="1">
        <v>15.850546684040973</v>
      </c>
      <c r="M235" s="82"/>
      <c r="N235" s="2" cm="1">
        <v>-12375.11743990676</v>
      </c>
      <c r="O235" s="2" cm="1">
        <v>-0.26762218463931925</v>
      </c>
      <c r="P235" s="82"/>
      <c r="Q235" s="2">
        <f t="shared" si="39"/>
        <v>720570.01177683182</v>
      </c>
      <c r="R235" s="2">
        <f t="shared" si="40"/>
        <v>15.582924499401653</v>
      </c>
      <c r="S235" s="21"/>
      <c r="T235" s="2">
        <f t="shared" si="41"/>
        <v>3098547.5933126099</v>
      </c>
      <c r="U235" s="2">
        <f t="shared" si="35"/>
        <v>67.008663162834068</v>
      </c>
      <c r="W235" s="161"/>
      <c r="X235" s="160"/>
      <c r="Z235" s="8" t="s">
        <v>0</v>
      </c>
      <c r="AA235" s="8">
        <v>0</v>
      </c>
      <c r="AB235" s="8">
        <v>1</v>
      </c>
      <c r="AC235" s="8">
        <v>0</v>
      </c>
      <c r="AD235" s="8">
        <v>0</v>
      </c>
      <c r="AE235" s="8">
        <v>0</v>
      </c>
      <c r="AF235" s="8">
        <v>1</v>
      </c>
      <c r="AG235" s="8" t="s">
        <v>0</v>
      </c>
    </row>
    <row r="236" spans="1:33" ht="12.75" customHeight="1" x14ac:dyDescent="0.2">
      <c r="A236" s="86">
        <v>489</v>
      </c>
      <c r="B236" s="140">
        <v>276</v>
      </c>
      <c r="C236" s="120"/>
      <c r="D236" s="9">
        <v>8</v>
      </c>
      <c r="E236" s="9" t="s">
        <v>339</v>
      </c>
      <c r="F236" s="2">
        <v>48344</v>
      </c>
      <c r="G236" s="2">
        <v>48673</v>
      </c>
      <c r="H236" s="2" cm="1">
        <v>-1086899.9946413198</v>
      </c>
      <c r="I236" s="2" cm="1">
        <v>-22.330655489518211</v>
      </c>
      <c r="J236" s="6"/>
      <c r="K236" s="2" cm="1">
        <v>871001.4301568137</v>
      </c>
      <c r="L236" s="2" cm="1">
        <v>17.894960864479561</v>
      </c>
      <c r="M236" s="82"/>
      <c r="N236" s="2" cm="1">
        <v>-11830.258826808429</v>
      </c>
      <c r="O236" s="2" cm="1">
        <v>-0.24305587958022784</v>
      </c>
      <c r="P236" s="82"/>
      <c r="Q236" s="2">
        <f t="shared" si="39"/>
        <v>859171.17133000528</v>
      </c>
      <c r="R236" s="2">
        <f t="shared" si="40"/>
        <v>17.651904984899332</v>
      </c>
      <c r="S236" s="21"/>
      <c r="T236" s="2">
        <f t="shared" si="41"/>
        <v>-227728.82331131457</v>
      </c>
      <c r="U236" s="2">
        <f t="shared" si="35"/>
        <v>-4.6787505046188764</v>
      </c>
      <c r="W236" s="161"/>
      <c r="X236" s="160"/>
      <c r="Z236" s="8" t="s">
        <v>0</v>
      </c>
      <c r="AA236" s="8">
        <v>0</v>
      </c>
      <c r="AB236" s="8">
        <v>1</v>
      </c>
      <c r="AC236" s="8">
        <v>0</v>
      </c>
      <c r="AD236" s="8">
        <v>0</v>
      </c>
      <c r="AE236" s="8">
        <v>0</v>
      </c>
      <c r="AF236" s="8">
        <v>1</v>
      </c>
      <c r="AG236" s="8" t="s">
        <v>0</v>
      </c>
    </row>
    <row r="237" spans="1:33" ht="12.75" customHeight="1" x14ac:dyDescent="0.2">
      <c r="A237" s="86">
        <v>1924</v>
      </c>
      <c r="B237" s="140">
        <v>278</v>
      </c>
      <c r="C237" s="120"/>
      <c r="D237" s="9">
        <v>8</v>
      </c>
      <c r="E237" s="9" t="s">
        <v>341</v>
      </c>
      <c r="F237" s="2">
        <v>48653</v>
      </c>
      <c r="G237" s="2">
        <v>49611</v>
      </c>
      <c r="H237" s="2" cm="1">
        <v>-2653107.1801235601</v>
      </c>
      <c r="I237" s="2" cm="1">
        <v>-53.478204029823225</v>
      </c>
      <c r="J237" s="6"/>
      <c r="K237" s="2" cm="1">
        <v>1408076.7440880358</v>
      </c>
      <c r="L237" s="2" cm="1">
        <v>28.382349561348004</v>
      </c>
      <c r="M237" s="82"/>
      <c r="N237" s="2" cm="1">
        <v>-42699.963804810119</v>
      </c>
      <c r="O237" s="2" cm="1">
        <v>-0.86069548698494525</v>
      </c>
      <c r="P237" s="82"/>
      <c r="Q237" s="2">
        <f t="shared" si="39"/>
        <v>1365376.7802832257</v>
      </c>
      <c r="R237" s="2">
        <f t="shared" si="40"/>
        <v>27.52165407436306</v>
      </c>
      <c r="S237" s="21"/>
      <c r="T237" s="2">
        <f t="shared" si="41"/>
        <v>-1287730.3998403344</v>
      </c>
      <c r="U237" s="2">
        <f t="shared" si="35"/>
        <v>-25.956549955460169</v>
      </c>
      <c r="W237" s="161"/>
      <c r="X237" s="160"/>
      <c r="Z237" s="8" t="s">
        <v>0</v>
      </c>
      <c r="AA237" s="8">
        <v>0</v>
      </c>
      <c r="AB237" s="8">
        <v>1</v>
      </c>
      <c r="AC237" s="8">
        <v>0</v>
      </c>
      <c r="AD237" s="8">
        <v>0</v>
      </c>
      <c r="AE237" s="8">
        <v>0</v>
      </c>
      <c r="AF237" s="8">
        <v>1</v>
      </c>
      <c r="AG237" s="8" t="s">
        <v>0</v>
      </c>
    </row>
    <row r="238" spans="1:33" ht="12.75" customHeight="1" x14ac:dyDescent="0.2">
      <c r="A238" s="86">
        <v>603</v>
      </c>
      <c r="B238" s="140">
        <v>285</v>
      </c>
      <c r="C238" s="120"/>
      <c r="D238" s="9">
        <v>8</v>
      </c>
      <c r="E238" s="9" t="s">
        <v>348</v>
      </c>
      <c r="F238" s="2">
        <v>51027</v>
      </c>
      <c r="G238" s="2">
        <v>53467</v>
      </c>
      <c r="H238" s="2" cm="1">
        <v>-4762267.1807540776</v>
      </c>
      <c r="I238" s="2" cm="1">
        <v>-89.0692797567486</v>
      </c>
      <c r="J238" s="6"/>
      <c r="K238" s="2" cm="1">
        <v>606110.03921740851</v>
      </c>
      <c r="L238" s="2" cm="1">
        <v>11.336152004365468</v>
      </c>
      <c r="M238" s="82"/>
      <c r="N238" s="2" cm="1">
        <v>-27090.773679261169</v>
      </c>
      <c r="O238" s="2" cm="1">
        <v>-0.50668213438683984</v>
      </c>
      <c r="P238" s="82"/>
      <c r="Q238" s="2">
        <f t="shared" ref="Q238:Q257" si="42">K238+N238</f>
        <v>579019.2655381473</v>
      </c>
      <c r="R238" s="2">
        <f t="shared" ref="R238:R257" si="43">L238+O238</f>
        <v>10.829469869978629</v>
      </c>
      <c r="S238" s="21"/>
      <c r="T238" s="2">
        <f t="shared" ref="T238:T257" si="44">H238+Q238</f>
        <v>-4183247.9152159304</v>
      </c>
      <c r="U238" s="2">
        <f t="shared" si="35"/>
        <v>-78.239809886769976</v>
      </c>
      <c r="W238" s="161"/>
      <c r="X238" s="160"/>
      <c r="Z238" s="8" t="s">
        <v>0</v>
      </c>
      <c r="AA238" s="8">
        <v>0</v>
      </c>
      <c r="AB238" s="8">
        <v>0</v>
      </c>
      <c r="AC238" s="8">
        <v>1</v>
      </c>
      <c r="AD238" s="8">
        <v>0</v>
      </c>
      <c r="AE238" s="8">
        <v>0</v>
      </c>
      <c r="AF238" s="8">
        <v>1</v>
      </c>
      <c r="AG238" s="8" t="s">
        <v>0</v>
      </c>
    </row>
    <row r="239" spans="1:33" ht="12.75" customHeight="1" x14ac:dyDescent="0.2">
      <c r="A239" s="86">
        <v>1926</v>
      </c>
      <c r="B239" s="140">
        <v>287</v>
      </c>
      <c r="C239" s="120"/>
      <c r="D239" s="9">
        <v>8</v>
      </c>
      <c r="E239" s="9" t="s">
        <v>350</v>
      </c>
      <c r="F239" s="2">
        <v>52656</v>
      </c>
      <c r="G239" s="2">
        <v>54331</v>
      </c>
      <c r="H239" s="2" cm="1">
        <v>-7190258.8010254763</v>
      </c>
      <c r="I239" s="2" cm="1">
        <v>-132.34173494000618</v>
      </c>
      <c r="J239" s="6"/>
      <c r="K239" s="2" cm="1">
        <v>1250318.7836228881</v>
      </c>
      <c r="L239" s="2" cm="1">
        <v>23.012990440501522</v>
      </c>
      <c r="M239" s="82"/>
      <c r="N239" s="2" cm="1">
        <v>-61250.69682177683</v>
      </c>
      <c r="O239" s="2" cm="1">
        <v>-1.1273618527503051</v>
      </c>
      <c r="P239" s="82"/>
      <c r="Q239" s="2">
        <f t="shared" si="42"/>
        <v>1189068.0868011112</v>
      </c>
      <c r="R239" s="2">
        <f t="shared" si="43"/>
        <v>21.885628587751217</v>
      </c>
      <c r="S239" s="21"/>
      <c r="T239" s="2">
        <f t="shared" si="44"/>
        <v>-6001190.7142243646</v>
      </c>
      <c r="U239" s="2">
        <f t="shared" si="35"/>
        <v>-110.45610635225496</v>
      </c>
      <c r="W239" s="161"/>
      <c r="X239" s="160"/>
      <c r="Z239" s="8" t="s">
        <v>0</v>
      </c>
      <c r="AA239" s="8">
        <v>0</v>
      </c>
      <c r="AB239" s="8">
        <v>0</v>
      </c>
      <c r="AC239" s="8">
        <v>1</v>
      </c>
      <c r="AD239" s="8">
        <v>0</v>
      </c>
      <c r="AE239" s="8">
        <v>0</v>
      </c>
      <c r="AF239" s="8">
        <v>1</v>
      </c>
      <c r="AG239" s="8" t="s">
        <v>0</v>
      </c>
    </row>
    <row r="240" spans="1:33" ht="12.75" customHeight="1" x14ac:dyDescent="0.2">
      <c r="A240" s="86">
        <v>1931</v>
      </c>
      <c r="B240" s="140">
        <v>295</v>
      </c>
      <c r="C240" s="120"/>
      <c r="D240" s="9">
        <v>8</v>
      </c>
      <c r="E240" s="9" t="s">
        <v>358</v>
      </c>
      <c r="F240" s="2">
        <v>55204</v>
      </c>
      <c r="G240" s="2">
        <v>56048</v>
      </c>
      <c r="H240" s="2" cm="1">
        <v>1850541.6492319042</v>
      </c>
      <c r="I240" s="2" cm="1">
        <v>33.01708623379789</v>
      </c>
      <c r="J240" s="6"/>
      <c r="K240" s="2" cm="1">
        <v>743896.49690492556</v>
      </c>
      <c r="L240" s="2" cm="1">
        <v>13.272489596505238</v>
      </c>
      <c r="M240" s="82"/>
      <c r="N240" s="2" cm="1">
        <v>-66078.409764554133</v>
      </c>
      <c r="O240" s="2" cm="1">
        <v>-1.1789610648828528</v>
      </c>
      <c r="P240" s="82"/>
      <c r="Q240" s="2">
        <f t="shared" si="42"/>
        <v>677818.08714037144</v>
      </c>
      <c r="R240" s="2">
        <f t="shared" si="43"/>
        <v>12.093528531622386</v>
      </c>
      <c r="S240" s="21"/>
      <c r="T240" s="2">
        <f t="shared" si="44"/>
        <v>2528359.7363722757</v>
      </c>
      <c r="U240" s="2">
        <f t="shared" si="35"/>
        <v>45.11061476542028</v>
      </c>
      <c r="W240" s="161"/>
      <c r="X240" s="160"/>
      <c r="Z240" s="8" t="s">
        <v>0</v>
      </c>
      <c r="AA240" s="8">
        <v>0</v>
      </c>
      <c r="AB240" s="8">
        <v>0</v>
      </c>
      <c r="AC240" s="8">
        <v>1</v>
      </c>
      <c r="AD240" s="8">
        <v>0</v>
      </c>
      <c r="AE240" s="8">
        <v>0</v>
      </c>
      <c r="AF240" s="8">
        <v>1</v>
      </c>
      <c r="AG240" s="8" t="s">
        <v>0</v>
      </c>
    </row>
    <row r="241" spans="1:33" ht="12.75" customHeight="1" x14ac:dyDescent="0.2">
      <c r="A241" s="86">
        <v>1621</v>
      </c>
      <c r="B241" s="140">
        <v>303</v>
      </c>
      <c r="C241" s="120"/>
      <c r="D241" s="9">
        <v>8</v>
      </c>
      <c r="E241" s="9" t="s">
        <v>366</v>
      </c>
      <c r="F241" s="2">
        <v>60105</v>
      </c>
      <c r="G241" s="2">
        <v>61601</v>
      </c>
      <c r="H241" s="2" cm="1">
        <v>-4236830.1116992095</v>
      </c>
      <c r="I241" s="2" cm="1">
        <v>-68.778593069904858</v>
      </c>
      <c r="J241" s="6"/>
      <c r="K241" s="2" cm="1">
        <v>1173323.4419202576</v>
      </c>
      <c r="L241" s="2" cm="1">
        <v>19.047149265762854</v>
      </c>
      <c r="M241" s="82"/>
      <c r="N241" s="2" cm="1">
        <v>2720.4249293378089</v>
      </c>
      <c r="O241" s="2" cm="1">
        <v>4.4162025443382553E-2</v>
      </c>
      <c r="P241" s="82"/>
      <c r="Q241" s="2">
        <f t="shared" si="42"/>
        <v>1176043.8668495954</v>
      </c>
      <c r="R241" s="2">
        <f t="shared" si="43"/>
        <v>19.091311291206239</v>
      </c>
      <c r="S241" s="21"/>
      <c r="T241" s="2">
        <f t="shared" si="44"/>
        <v>-3060786.2448496139</v>
      </c>
      <c r="U241" s="2">
        <f t="shared" si="35"/>
        <v>-49.687281778698626</v>
      </c>
      <c r="W241" s="161"/>
      <c r="X241" s="160"/>
      <c r="Z241" s="8" t="s">
        <v>0</v>
      </c>
      <c r="AA241" s="8">
        <v>0</v>
      </c>
      <c r="AB241" s="8">
        <v>0</v>
      </c>
      <c r="AC241" s="8">
        <v>1</v>
      </c>
      <c r="AD241" s="8">
        <v>0</v>
      </c>
      <c r="AE241" s="8">
        <v>0</v>
      </c>
      <c r="AF241" s="8">
        <v>1</v>
      </c>
      <c r="AG241" s="8" t="s">
        <v>0</v>
      </c>
    </row>
    <row r="242" spans="1:33" ht="12.75" customHeight="1" x14ac:dyDescent="0.2">
      <c r="A242" s="86">
        <v>537</v>
      </c>
      <c r="B242" s="140">
        <v>308</v>
      </c>
      <c r="C242" s="120"/>
      <c r="D242" s="9">
        <v>8</v>
      </c>
      <c r="E242" s="9" t="s">
        <v>371</v>
      </c>
      <c r="F242" s="2">
        <v>64532</v>
      </c>
      <c r="G242" s="2">
        <v>65302</v>
      </c>
      <c r="H242" s="2" cm="1">
        <v>-438603.04315511324</v>
      </c>
      <c r="I242" s="2" cm="1">
        <v>-6.7165330794633125</v>
      </c>
      <c r="J242" s="6"/>
      <c r="K242" s="2" cm="1">
        <v>1141557.4289040549</v>
      </c>
      <c r="L242" s="2" cm="1">
        <v>17.481201630946295</v>
      </c>
      <c r="M242" s="82"/>
      <c r="N242" s="2" cm="1">
        <v>-32440.914743346366</v>
      </c>
      <c r="O242" s="2" cm="1">
        <v>-0.49678286642593439</v>
      </c>
      <c r="P242" s="82"/>
      <c r="Q242" s="2">
        <f t="shared" si="42"/>
        <v>1109116.5141607085</v>
      </c>
      <c r="R242" s="2">
        <f t="shared" si="43"/>
        <v>16.98441876452036</v>
      </c>
      <c r="S242" s="21"/>
      <c r="T242" s="2">
        <f t="shared" si="44"/>
        <v>670513.47100559529</v>
      </c>
      <c r="U242" s="2">
        <f t="shared" si="35"/>
        <v>10.267885685057047</v>
      </c>
      <c r="W242" s="161"/>
      <c r="X242" s="160"/>
      <c r="Z242" s="8" t="s">
        <v>0</v>
      </c>
      <c r="AA242" s="8">
        <v>0</v>
      </c>
      <c r="AB242" s="8">
        <v>0</v>
      </c>
      <c r="AC242" s="8">
        <v>1</v>
      </c>
      <c r="AD242" s="8">
        <v>0</v>
      </c>
      <c r="AE242" s="8">
        <v>0</v>
      </c>
      <c r="AF242" s="8">
        <v>1</v>
      </c>
      <c r="AG242" s="8" t="s">
        <v>0</v>
      </c>
    </row>
    <row r="243" spans="1:33" ht="12.75" customHeight="1" x14ac:dyDescent="0.2">
      <c r="A243" s="86">
        <v>502</v>
      </c>
      <c r="B243" s="140">
        <v>311</v>
      </c>
      <c r="C243" s="120"/>
      <c r="D243" s="9">
        <v>8</v>
      </c>
      <c r="E243" s="9" t="s">
        <v>374</v>
      </c>
      <c r="F243" s="2">
        <v>66421</v>
      </c>
      <c r="G243" s="2">
        <v>66818</v>
      </c>
      <c r="H243" s="2" cm="1">
        <v>-3117070.5078897011</v>
      </c>
      <c r="I243" s="2" cm="1">
        <v>-46.650161751170359</v>
      </c>
      <c r="J243" s="6"/>
      <c r="K243" s="2" cm="1">
        <v>1827823.9660824717</v>
      </c>
      <c r="L243" s="2" cm="1">
        <v>27.355263044126907</v>
      </c>
      <c r="M243" s="82"/>
      <c r="N243" s="2" cm="1">
        <v>33381.269757943955</v>
      </c>
      <c r="O243" s="2" cm="1">
        <v>0.49958498844538829</v>
      </c>
      <c r="P243" s="82"/>
      <c r="Q243" s="2">
        <f t="shared" si="42"/>
        <v>1861205.2358404156</v>
      </c>
      <c r="R243" s="2">
        <f t="shared" si="43"/>
        <v>27.854848032572296</v>
      </c>
      <c r="S243" s="21"/>
      <c r="T243" s="2">
        <f t="shared" si="44"/>
        <v>-1255865.2720492855</v>
      </c>
      <c r="U243" s="2">
        <f t="shared" si="35"/>
        <v>-18.795313718598063</v>
      </c>
      <c r="W243" s="161"/>
      <c r="X243" s="160"/>
      <c r="Z243" s="8" t="s">
        <v>0</v>
      </c>
      <c r="AA243" s="8">
        <v>0</v>
      </c>
      <c r="AB243" s="8">
        <v>0</v>
      </c>
      <c r="AC243" s="8">
        <v>1</v>
      </c>
      <c r="AD243" s="8">
        <v>0</v>
      </c>
      <c r="AE243" s="8">
        <v>0</v>
      </c>
      <c r="AF243" s="8">
        <v>1</v>
      </c>
      <c r="AG243" s="8" t="s">
        <v>0</v>
      </c>
    </row>
    <row r="244" spans="1:33" ht="12.75" customHeight="1" x14ac:dyDescent="0.2">
      <c r="A244" s="86">
        <v>622</v>
      </c>
      <c r="B244" s="140">
        <v>314</v>
      </c>
      <c r="C244" s="120"/>
      <c r="D244" s="9">
        <v>8</v>
      </c>
      <c r="E244" s="9" t="s">
        <v>377</v>
      </c>
      <c r="F244" s="2">
        <v>71999</v>
      </c>
      <c r="G244" s="2">
        <v>72404</v>
      </c>
      <c r="H244" s="2" cm="1">
        <v>4890.3978696493432</v>
      </c>
      <c r="I244" s="2" cm="1">
        <v>6.7543200232712874E-2</v>
      </c>
      <c r="J244" s="6"/>
      <c r="K244" s="2" cm="1">
        <v>1483191.1885251063</v>
      </c>
      <c r="L244" s="2" cm="1">
        <v>20.484934375519394</v>
      </c>
      <c r="M244" s="82"/>
      <c r="N244" s="2" cm="1">
        <v>66744.118455528238</v>
      </c>
      <c r="O244" s="2" cm="1">
        <v>0.92182915937694376</v>
      </c>
      <c r="P244" s="82"/>
      <c r="Q244" s="2">
        <f t="shared" si="42"/>
        <v>1549935.3069806346</v>
      </c>
      <c r="R244" s="2">
        <f t="shared" si="43"/>
        <v>21.406763534896339</v>
      </c>
      <c r="S244" s="21"/>
      <c r="T244" s="2">
        <f t="shared" si="44"/>
        <v>1554825.7048502839</v>
      </c>
      <c r="U244" s="2">
        <f t="shared" si="35"/>
        <v>21.474306735129051</v>
      </c>
      <c r="W244" s="161"/>
      <c r="X244" s="160"/>
      <c r="Z244" s="8" t="s">
        <v>0</v>
      </c>
      <c r="AA244" s="8">
        <v>0</v>
      </c>
      <c r="AB244" s="8">
        <v>0</v>
      </c>
      <c r="AC244" s="8">
        <v>1</v>
      </c>
      <c r="AD244" s="8">
        <v>0</v>
      </c>
      <c r="AE244" s="8">
        <v>0</v>
      </c>
      <c r="AF244" s="8">
        <v>1</v>
      </c>
      <c r="AG244" s="8" t="s">
        <v>0</v>
      </c>
    </row>
    <row r="245" spans="1:33" ht="12.75" customHeight="1" x14ac:dyDescent="0.2">
      <c r="A245" s="86">
        <v>513</v>
      </c>
      <c r="B245" s="140">
        <v>317</v>
      </c>
      <c r="C245" s="120"/>
      <c r="D245" s="9">
        <v>8</v>
      </c>
      <c r="E245" s="9" t="s">
        <v>380</v>
      </c>
      <c r="F245" s="2">
        <v>71752</v>
      </c>
      <c r="G245" s="2">
        <v>73181</v>
      </c>
      <c r="H245" s="2" cm="1">
        <v>3158785.4043347519</v>
      </c>
      <c r="I245" s="2" cm="1">
        <v>43.164009843193611</v>
      </c>
      <c r="J245" s="6"/>
      <c r="K245" s="2" cm="1">
        <v>780257.97133600828</v>
      </c>
      <c r="L245" s="2" cm="1">
        <v>10.662029370137171</v>
      </c>
      <c r="M245" s="82"/>
      <c r="N245" s="2" cm="1">
        <v>-208122.87988208828</v>
      </c>
      <c r="O245" s="2" cm="1">
        <v>-2.8439469245034679</v>
      </c>
      <c r="P245" s="82"/>
      <c r="Q245" s="2">
        <f t="shared" si="42"/>
        <v>572135.09145392</v>
      </c>
      <c r="R245" s="2">
        <f t="shared" si="43"/>
        <v>7.8180824456337028</v>
      </c>
      <c r="S245" s="21"/>
      <c r="T245" s="2">
        <f t="shared" si="44"/>
        <v>3730920.495788672</v>
      </c>
      <c r="U245" s="2">
        <f t="shared" si="35"/>
        <v>50.982092288827317</v>
      </c>
      <c r="W245" s="161"/>
      <c r="X245" s="160"/>
      <c r="Z245" s="8" t="s">
        <v>0</v>
      </c>
      <c r="AA245" s="8">
        <v>0</v>
      </c>
      <c r="AB245" s="8">
        <v>0</v>
      </c>
      <c r="AC245" s="8">
        <v>1</v>
      </c>
      <c r="AD245" s="8">
        <v>0</v>
      </c>
      <c r="AE245" s="8">
        <v>0</v>
      </c>
      <c r="AF245" s="8">
        <v>1</v>
      </c>
      <c r="AG245" s="8" t="s">
        <v>0</v>
      </c>
    </row>
    <row r="246" spans="1:33" ht="12.75" customHeight="1" x14ac:dyDescent="0.2">
      <c r="A246" s="86">
        <v>1916</v>
      </c>
      <c r="B246" s="140">
        <v>318</v>
      </c>
      <c r="C246" s="120"/>
      <c r="D246" s="9">
        <v>8</v>
      </c>
      <c r="E246" s="9" t="s">
        <v>381</v>
      </c>
      <c r="F246" s="2">
        <v>74604</v>
      </c>
      <c r="G246" s="2">
        <v>75425</v>
      </c>
      <c r="H246" s="2" cm="1">
        <v>-1804175.8151071612</v>
      </c>
      <c r="I246" s="2" cm="1">
        <v>-23.92013013068825</v>
      </c>
      <c r="J246" s="6"/>
      <c r="K246" s="2" cm="1">
        <v>1159504.4262696705</v>
      </c>
      <c r="L246" s="2" cm="1">
        <v>15.372945658199145</v>
      </c>
      <c r="M246" s="82"/>
      <c r="N246" s="2" cm="1">
        <v>-15191.146591166427</v>
      </c>
      <c r="O246" s="2" cm="1">
        <v>-0.20140731310794069</v>
      </c>
      <c r="P246" s="82"/>
      <c r="Q246" s="2">
        <f t="shared" si="42"/>
        <v>1144313.279678504</v>
      </c>
      <c r="R246" s="2">
        <f t="shared" si="43"/>
        <v>15.171538345091204</v>
      </c>
      <c r="S246" s="21"/>
      <c r="T246" s="2">
        <f t="shared" si="44"/>
        <v>-659862.5354286572</v>
      </c>
      <c r="U246" s="2">
        <f t="shared" si="35"/>
        <v>-8.7485917855970463</v>
      </c>
      <c r="W246" s="161"/>
      <c r="X246" s="160"/>
      <c r="Z246" s="8" t="s">
        <v>0</v>
      </c>
      <c r="AA246" s="8">
        <v>0</v>
      </c>
      <c r="AB246" s="8">
        <v>0</v>
      </c>
      <c r="AC246" s="8">
        <v>1</v>
      </c>
      <c r="AD246" s="8">
        <v>0</v>
      </c>
      <c r="AE246" s="8">
        <v>0</v>
      </c>
      <c r="AF246" s="8">
        <v>1</v>
      </c>
      <c r="AG246" s="8" t="s">
        <v>0</v>
      </c>
    </row>
    <row r="247" spans="1:33" ht="12.75" customHeight="1" x14ac:dyDescent="0.2">
      <c r="A247" s="86">
        <v>606</v>
      </c>
      <c r="B247" s="140">
        <v>321</v>
      </c>
      <c r="C247" s="120"/>
      <c r="D247" s="9">
        <v>8</v>
      </c>
      <c r="E247" s="9" t="s">
        <v>384</v>
      </c>
      <c r="F247" s="2">
        <v>77838</v>
      </c>
      <c r="G247" s="2">
        <v>77999</v>
      </c>
      <c r="H247" s="2" cm="1">
        <v>-871986.17431382835</v>
      </c>
      <c r="I247" s="2" cm="1">
        <v>-11.179453253424125</v>
      </c>
      <c r="J247" s="6"/>
      <c r="K247" s="2" cm="1">
        <v>322751.86860496365</v>
      </c>
      <c r="L247" s="2" cm="1">
        <v>4.1378975192626015</v>
      </c>
      <c r="M247" s="82"/>
      <c r="N247" s="2" cm="1">
        <v>76893.426060598096</v>
      </c>
      <c r="O247" s="2" cm="1">
        <v>0.98582579341527576</v>
      </c>
      <c r="P247" s="82"/>
      <c r="Q247" s="2">
        <f t="shared" si="42"/>
        <v>399645.29466556176</v>
      </c>
      <c r="R247" s="2">
        <f t="shared" si="43"/>
        <v>5.1237233126778774</v>
      </c>
      <c r="S247" s="21"/>
      <c r="T247" s="2">
        <f t="shared" si="44"/>
        <v>-472340.87964826659</v>
      </c>
      <c r="U247" s="2">
        <f t="shared" si="35"/>
        <v>-6.0557299407462484</v>
      </c>
      <c r="W247" s="161"/>
      <c r="X247" s="160"/>
      <c r="Z247" s="8" t="s">
        <v>0</v>
      </c>
      <c r="AA247" s="8">
        <v>0</v>
      </c>
      <c r="AB247" s="8">
        <v>0</v>
      </c>
      <c r="AC247" s="8">
        <v>1</v>
      </c>
      <c r="AD247" s="8">
        <v>0</v>
      </c>
      <c r="AE247" s="8">
        <v>0</v>
      </c>
      <c r="AF247" s="8">
        <v>1</v>
      </c>
      <c r="AG247" s="8" t="s">
        <v>0</v>
      </c>
    </row>
    <row r="248" spans="1:33" ht="12.75" customHeight="1" x14ac:dyDescent="0.2">
      <c r="A248" s="86">
        <v>1930</v>
      </c>
      <c r="B248" s="140">
        <v>325</v>
      </c>
      <c r="C248" s="120"/>
      <c r="D248" s="9">
        <v>8</v>
      </c>
      <c r="E248" s="9" t="s">
        <v>388</v>
      </c>
      <c r="F248" s="2">
        <v>85401</v>
      </c>
      <c r="G248" s="2">
        <v>84797</v>
      </c>
      <c r="H248" s="2" cm="1">
        <v>-2235118.7399580572</v>
      </c>
      <c r="I248" s="2" cm="1">
        <v>-26.358464803684768</v>
      </c>
      <c r="J248" s="6"/>
      <c r="K248" s="2" cm="1">
        <v>-801018.73936659843</v>
      </c>
      <c r="L248" s="2" cm="1">
        <v>-9.4463098855690468</v>
      </c>
      <c r="M248" s="82"/>
      <c r="N248" s="2" cm="1">
        <v>41016.793881108766</v>
      </c>
      <c r="O248" s="2" cm="1">
        <v>0.48370571931918305</v>
      </c>
      <c r="P248" s="82"/>
      <c r="Q248" s="2">
        <f t="shared" si="42"/>
        <v>-760001.94548548968</v>
      </c>
      <c r="R248" s="2">
        <f t="shared" si="43"/>
        <v>-8.9626041662498643</v>
      </c>
      <c r="S248" s="21"/>
      <c r="T248" s="2">
        <f t="shared" si="44"/>
        <v>-2995120.6854435466</v>
      </c>
      <c r="U248" s="2">
        <f t="shared" si="35"/>
        <v>-35.321068969934629</v>
      </c>
      <c r="W248" s="161"/>
      <c r="X248" s="160"/>
      <c r="Z248" s="8" t="s">
        <v>0</v>
      </c>
      <c r="AA248" s="8">
        <v>0</v>
      </c>
      <c r="AB248" s="8">
        <v>0</v>
      </c>
      <c r="AC248" s="8">
        <v>1</v>
      </c>
      <c r="AD248" s="8">
        <v>0</v>
      </c>
      <c r="AE248" s="8">
        <v>0</v>
      </c>
      <c r="AF248" s="8">
        <v>1</v>
      </c>
      <c r="AG248" s="8" t="s">
        <v>0</v>
      </c>
    </row>
    <row r="249" spans="1:33" ht="12.75" customHeight="1" x14ac:dyDescent="0.2">
      <c r="A249" s="86">
        <v>1963</v>
      </c>
      <c r="B249" s="140">
        <v>326</v>
      </c>
      <c r="C249" s="120"/>
      <c r="D249" s="9">
        <v>8</v>
      </c>
      <c r="E249" s="9" t="s">
        <v>389</v>
      </c>
      <c r="F249" s="2">
        <v>85678</v>
      </c>
      <c r="G249" s="2">
        <v>86656</v>
      </c>
      <c r="H249" s="2" cm="1">
        <v>-3916356.212892089</v>
      </c>
      <c r="I249" s="2" cm="1">
        <v>-45.194287907266535</v>
      </c>
      <c r="J249" s="6"/>
      <c r="K249" s="2" cm="1">
        <v>878190.68710500444</v>
      </c>
      <c r="L249" s="2" cm="1">
        <v>10.134216754812183</v>
      </c>
      <c r="M249" s="82"/>
      <c r="N249" s="2" cm="1">
        <v>-98527.811937347971</v>
      </c>
      <c r="O249" s="2" cm="1">
        <v>-1.1369993068840931</v>
      </c>
      <c r="P249" s="82"/>
      <c r="Q249" s="2">
        <f t="shared" si="42"/>
        <v>779662.87516765646</v>
      </c>
      <c r="R249" s="2">
        <f t="shared" si="43"/>
        <v>8.9972174479280902</v>
      </c>
      <c r="S249" s="21"/>
      <c r="T249" s="2">
        <f t="shared" si="44"/>
        <v>-3136693.3377244323</v>
      </c>
      <c r="U249" s="2">
        <f t="shared" si="35"/>
        <v>-36.197070459338448</v>
      </c>
      <c r="W249" s="161"/>
      <c r="X249" s="160"/>
      <c r="Z249" s="8" t="s">
        <v>0</v>
      </c>
      <c r="AA249" s="8">
        <v>0</v>
      </c>
      <c r="AB249" s="8">
        <v>0</v>
      </c>
      <c r="AC249" s="8">
        <v>1</v>
      </c>
      <c r="AD249" s="8">
        <v>0</v>
      </c>
      <c r="AE249" s="8">
        <v>0</v>
      </c>
      <c r="AF249" s="8">
        <v>1</v>
      </c>
      <c r="AG249" s="8" t="s">
        <v>0</v>
      </c>
    </row>
    <row r="250" spans="1:33" ht="12.75" customHeight="1" x14ac:dyDescent="0.2">
      <c r="A250" s="86">
        <v>503</v>
      </c>
      <c r="B250" s="140">
        <v>336</v>
      </c>
      <c r="C250" s="120"/>
      <c r="D250" s="9">
        <v>8</v>
      </c>
      <c r="E250" s="9" t="s">
        <v>399</v>
      </c>
      <c r="F250" s="2">
        <v>101381</v>
      </c>
      <c r="G250" s="2">
        <v>103163</v>
      </c>
      <c r="H250" s="2" cm="1">
        <v>417016.66627708636</v>
      </c>
      <c r="I250" s="2" cm="1">
        <v>4.0423084466047552</v>
      </c>
      <c r="J250" s="6"/>
      <c r="K250" s="2" cm="1">
        <v>307913.1054147291</v>
      </c>
      <c r="L250" s="2" cm="1">
        <v>2.9847242268519634</v>
      </c>
      <c r="M250" s="82"/>
      <c r="N250" s="2" cm="1">
        <v>-40453.758233767294</v>
      </c>
      <c r="O250" s="2" cm="1">
        <v>-0.39213437214667363</v>
      </c>
      <c r="P250" s="82"/>
      <c r="Q250" s="2">
        <f t="shared" si="42"/>
        <v>267459.34718096181</v>
      </c>
      <c r="R250" s="2">
        <f t="shared" si="43"/>
        <v>2.5925898547052899</v>
      </c>
      <c r="S250" s="21"/>
      <c r="T250" s="2">
        <f t="shared" si="44"/>
        <v>684476.01345804823</v>
      </c>
      <c r="U250" s="2">
        <f t="shared" si="35"/>
        <v>6.6348983013100451</v>
      </c>
      <c r="W250" s="161"/>
      <c r="X250" s="160"/>
      <c r="Z250" s="8" t="s">
        <v>0</v>
      </c>
      <c r="AA250" s="8">
        <v>0</v>
      </c>
      <c r="AB250" s="8">
        <v>0</v>
      </c>
      <c r="AC250" s="8">
        <v>0</v>
      </c>
      <c r="AD250" s="8">
        <v>1</v>
      </c>
      <c r="AE250" s="8">
        <v>0</v>
      </c>
      <c r="AF250" s="8">
        <v>1</v>
      </c>
      <c r="AG250" s="8" t="s">
        <v>0</v>
      </c>
    </row>
    <row r="251" spans="1:33" ht="12.75" customHeight="1" x14ac:dyDescent="0.2">
      <c r="A251" s="86">
        <v>1783</v>
      </c>
      <c r="B251" s="140">
        <v>339</v>
      </c>
      <c r="C251" s="120"/>
      <c r="D251" s="9">
        <v>8</v>
      </c>
      <c r="E251" s="9" t="s">
        <v>402</v>
      </c>
      <c r="F251" s="2">
        <v>105632</v>
      </c>
      <c r="G251" s="2">
        <v>108603</v>
      </c>
      <c r="H251" s="2" cm="1">
        <v>4535647.5383460745</v>
      </c>
      <c r="I251" s="2" cm="1">
        <v>41.763556608436915</v>
      </c>
      <c r="J251" s="6"/>
      <c r="K251" s="2" cm="1">
        <v>2223610.8873730288</v>
      </c>
      <c r="L251" s="2" cm="1">
        <v>20.474672774905194</v>
      </c>
      <c r="M251" s="82"/>
      <c r="N251" s="2" cm="1">
        <v>-52229.016433018187</v>
      </c>
      <c r="O251" s="2" cm="1">
        <v>-0.48091688473631655</v>
      </c>
      <c r="P251" s="82"/>
      <c r="Q251" s="2">
        <f t="shared" si="42"/>
        <v>2171381.8709400105</v>
      </c>
      <c r="R251" s="2">
        <f t="shared" si="43"/>
        <v>19.993755890168877</v>
      </c>
      <c r="S251" s="21"/>
      <c r="T251" s="2">
        <f t="shared" si="44"/>
        <v>6707029.4092860855</v>
      </c>
      <c r="U251" s="2">
        <f t="shared" si="35"/>
        <v>61.757312498605799</v>
      </c>
      <c r="W251" s="161"/>
      <c r="X251" s="160"/>
      <c r="Z251" s="8" t="s">
        <v>0</v>
      </c>
      <c r="AA251" s="8">
        <v>0</v>
      </c>
      <c r="AB251" s="8">
        <v>0</v>
      </c>
      <c r="AC251" s="8">
        <v>0</v>
      </c>
      <c r="AD251" s="8">
        <v>1</v>
      </c>
      <c r="AE251" s="8">
        <v>0</v>
      </c>
      <c r="AF251" s="8">
        <v>1</v>
      </c>
      <c r="AG251" s="8" t="s">
        <v>0</v>
      </c>
    </row>
    <row r="252" spans="1:33" ht="12.75" customHeight="1" x14ac:dyDescent="0.2">
      <c r="A252" s="86">
        <v>484</v>
      </c>
      <c r="B252" s="140">
        <v>340</v>
      </c>
      <c r="C252" s="120"/>
      <c r="D252" s="9">
        <v>8</v>
      </c>
      <c r="E252" s="9" t="s">
        <v>403</v>
      </c>
      <c r="F252" s="2">
        <v>108915</v>
      </c>
      <c r="G252" s="2">
        <v>110986</v>
      </c>
      <c r="H252" s="2" cm="1">
        <v>-3665537.2501732577</v>
      </c>
      <c r="I252" s="2" cm="1">
        <v>-33.027023680223252</v>
      </c>
      <c r="J252" s="6"/>
      <c r="K252" s="2" cm="1">
        <v>584592.41505637951</v>
      </c>
      <c r="L252" s="2" cm="1">
        <v>5.2672626732775258</v>
      </c>
      <c r="M252" s="82"/>
      <c r="N252" s="2" cm="1">
        <v>-127283.88494493677</v>
      </c>
      <c r="O252" s="2" cm="1">
        <v>-1.1468463134533795</v>
      </c>
      <c r="P252" s="82"/>
      <c r="Q252" s="2">
        <f t="shared" si="42"/>
        <v>457308.53011144273</v>
      </c>
      <c r="R252" s="2">
        <f t="shared" si="43"/>
        <v>4.1204163598241461</v>
      </c>
      <c r="S252" s="21"/>
      <c r="T252" s="2">
        <f t="shared" si="44"/>
        <v>-3208228.7200618149</v>
      </c>
      <c r="U252" s="2">
        <f t="shared" si="35"/>
        <v>-28.906607320399104</v>
      </c>
      <c r="W252" s="161"/>
      <c r="X252" s="160"/>
      <c r="Z252" s="8" t="s">
        <v>0</v>
      </c>
      <c r="AA252" s="8">
        <v>0</v>
      </c>
      <c r="AB252" s="8">
        <v>0</v>
      </c>
      <c r="AC252" s="8">
        <v>0</v>
      </c>
      <c r="AD252" s="8">
        <v>1</v>
      </c>
      <c r="AE252" s="8">
        <v>0</v>
      </c>
      <c r="AF252" s="8">
        <v>1</v>
      </c>
      <c r="AG252" s="8" t="s">
        <v>0</v>
      </c>
    </row>
    <row r="253" spans="1:33" ht="12.75" customHeight="1" x14ac:dyDescent="0.2">
      <c r="A253" s="86">
        <v>505</v>
      </c>
      <c r="B253" s="140">
        <v>342</v>
      </c>
      <c r="C253" s="120"/>
      <c r="D253" s="9">
        <v>8</v>
      </c>
      <c r="E253" s="9" t="s">
        <v>405</v>
      </c>
      <c r="F253" s="2">
        <v>118731</v>
      </c>
      <c r="G253" s="2">
        <v>118654</v>
      </c>
      <c r="H253" s="2" cm="1">
        <v>-578667.38913332671</v>
      </c>
      <c r="I253" s="2" cm="1">
        <v>-4.8769311538871571</v>
      </c>
      <c r="J253" s="6"/>
      <c r="K253" s="2" cm="1">
        <v>1241166.4739896208</v>
      </c>
      <c r="L253" s="2" cm="1">
        <v>10.460384597144815</v>
      </c>
      <c r="M253" s="82"/>
      <c r="N253" s="2" cm="1">
        <v>-201920.77379571288</v>
      </c>
      <c r="O253" s="2" cm="1">
        <v>-1.7017612031260041</v>
      </c>
      <c r="P253" s="82"/>
      <c r="Q253" s="2">
        <f t="shared" si="42"/>
        <v>1039245.7001939079</v>
      </c>
      <c r="R253" s="2">
        <f t="shared" si="43"/>
        <v>8.7586233940188105</v>
      </c>
      <c r="S253" s="21"/>
      <c r="T253" s="2">
        <f t="shared" si="44"/>
        <v>460578.31106058124</v>
      </c>
      <c r="U253" s="2">
        <f t="shared" si="35"/>
        <v>3.8816922401316538</v>
      </c>
      <c r="W253" s="161"/>
      <c r="X253" s="160"/>
      <c r="Z253" s="8" t="s">
        <v>0</v>
      </c>
      <c r="AA253" s="8">
        <v>0</v>
      </c>
      <c r="AB253" s="8">
        <v>0</v>
      </c>
      <c r="AC253" s="8">
        <v>0</v>
      </c>
      <c r="AD253" s="8">
        <v>1</v>
      </c>
      <c r="AE253" s="8">
        <v>0</v>
      </c>
      <c r="AF253" s="8">
        <v>1</v>
      </c>
      <c r="AG253" s="8" t="s">
        <v>0</v>
      </c>
    </row>
    <row r="254" spans="1:33" ht="12.75" customHeight="1" x14ac:dyDescent="0.2">
      <c r="A254" s="86">
        <v>546</v>
      </c>
      <c r="B254" s="140">
        <v>345</v>
      </c>
      <c r="C254" s="120"/>
      <c r="D254" s="9">
        <v>8</v>
      </c>
      <c r="E254" s="9" t="s">
        <v>408</v>
      </c>
      <c r="F254" s="2">
        <v>123661</v>
      </c>
      <c r="G254" s="2">
        <v>124899</v>
      </c>
      <c r="H254" s="2" cm="1">
        <v>4298489.2488433532</v>
      </c>
      <c r="I254" s="2" cm="1">
        <v>34.415721894037205</v>
      </c>
      <c r="J254" s="6"/>
      <c r="K254" s="2" cm="1">
        <v>2166904.445396665</v>
      </c>
      <c r="L254" s="2" cm="1">
        <v>17.349253760211571</v>
      </c>
      <c r="M254" s="82"/>
      <c r="N254" s="2" cm="1">
        <v>-135340.2682814693</v>
      </c>
      <c r="O254" s="2" cm="1">
        <v>-1.0835976931878502</v>
      </c>
      <c r="P254" s="82"/>
      <c r="Q254" s="2">
        <f t="shared" si="42"/>
        <v>2031564.1771151957</v>
      </c>
      <c r="R254" s="2">
        <f t="shared" si="43"/>
        <v>16.26565606702372</v>
      </c>
      <c r="S254" s="21"/>
      <c r="T254" s="2">
        <f t="shared" si="44"/>
        <v>6330053.4259585487</v>
      </c>
      <c r="U254" s="2">
        <f t="shared" si="35"/>
        <v>50.681377961060925</v>
      </c>
      <c r="W254" s="161"/>
      <c r="X254" s="160"/>
      <c r="Z254" s="8" t="s">
        <v>0</v>
      </c>
      <c r="AA254" s="8">
        <v>0</v>
      </c>
      <c r="AB254" s="8">
        <v>0</v>
      </c>
      <c r="AC254" s="8">
        <v>0</v>
      </c>
      <c r="AD254" s="8">
        <v>1</v>
      </c>
      <c r="AE254" s="8">
        <v>0</v>
      </c>
      <c r="AF254" s="8">
        <v>1</v>
      </c>
      <c r="AG254" s="8" t="s">
        <v>0</v>
      </c>
    </row>
    <row r="255" spans="1:33" ht="12.75" customHeight="1" x14ac:dyDescent="0.2">
      <c r="A255" s="86">
        <v>637</v>
      </c>
      <c r="B255" s="140">
        <v>346</v>
      </c>
      <c r="C255" s="120"/>
      <c r="D255" s="9">
        <v>8</v>
      </c>
      <c r="E255" s="9" t="s">
        <v>409</v>
      </c>
      <c r="F255" s="2">
        <v>124763</v>
      </c>
      <c r="G255" s="2">
        <v>124944</v>
      </c>
      <c r="H255" s="2" cm="1">
        <v>-6654558.8805640992</v>
      </c>
      <c r="I255" s="2" cm="1">
        <v>-53.260331673102343</v>
      </c>
      <c r="J255" s="6"/>
      <c r="K255" s="2" cm="1">
        <v>2598241.1986304442</v>
      </c>
      <c r="L255" s="2" cm="1">
        <v>20.795245859188469</v>
      </c>
      <c r="M255" s="82"/>
      <c r="N255" s="2" cm="1">
        <v>-173206.65666166981</v>
      </c>
      <c r="O255" s="2" cm="1">
        <v>-1.3862743041816319</v>
      </c>
      <c r="P255" s="82"/>
      <c r="Q255" s="2">
        <f t="shared" si="42"/>
        <v>2425034.5419687745</v>
      </c>
      <c r="R255" s="2">
        <f t="shared" si="43"/>
        <v>19.408971555006836</v>
      </c>
      <c r="S255" s="21"/>
      <c r="T255" s="2">
        <f t="shared" si="44"/>
        <v>-4229524.3385953251</v>
      </c>
      <c r="U255" s="2">
        <f t="shared" si="35"/>
        <v>-33.851360118095506</v>
      </c>
      <c r="W255" s="161"/>
      <c r="X255" s="160"/>
      <c r="Z255" s="8" t="s">
        <v>0</v>
      </c>
      <c r="AA255" s="8">
        <v>0</v>
      </c>
      <c r="AB255" s="8">
        <v>0</v>
      </c>
      <c r="AC255" s="8">
        <v>0</v>
      </c>
      <c r="AD255" s="8">
        <v>1</v>
      </c>
      <c r="AE255" s="8">
        <v>0</v>
      </c>
      <c r="AF255" s="8">
        <v>1</v>
      </c>
      <c r="AG255" s="8" t="s">
        <v>0</v>
      </c>
    </row>
    <row r="256" spans="1:33" ht="12.75" customHeight="1" x14ac:dyDescent="0.2">
      <c r="A256" s="86">
        <v>518</v>
      </c>
      <c r="B256" s="140">
        <v>363</v>
      </c>
      <c r="C256" s="120"/>
      <c r="D256" s="9">
        <v>8</v>
      </c>
      <c r="E256" s="9" t="s">
        <v>426</v>
      </c>
      <c r="F256" s="2">
        <v>524882</v>
      </c>
      <c r="G256" s="2">
        <v>537833</v>
      </c>
      <c r="H256" s="2" cm="1">
        <v>-84314672.611074999</v>
      </c>
      <c r="I256" s="2" cm="1">
        <v>-156.7673843201793</v>
      </c>
      <c r="J256" s="6"/>
      <c r="K256" s="2" cm="1">
        <v>6597706.9284945764</v>
      </c>
      <c r="L256" s="2" cm="1">
        <v>12.267203627324051</v>
      </c>
      <c r="M256" s="82"/>
      <c r="N256" s="2" cm="1">
        <v>1592858.740107157</v>
      </c>
      <c r="O256" s="2" cm="1">
        <v>2.9616232921876438</v>
      </c>
      <c r="P256" s="82"/>
      <c r="Q256" s="2">
        <f t="shared" si="42"/>
        <v>8190565.6686017336</v>
      </c>
      <c r="R256" s="2">
        <f t="shared" si="43"/>
        <v>15.228826919511695</v>
      </c>
      <c r="S256" s="21"/>
      <c r="T256" s="2">
        <f t="shared" si="44"/>
        <v>-76124106.942473263</v>
      </c>
      <c r="U256" s="2">
        <f t="shared" si="35"/>
        <v>-141.5385574006676</v>
      </c>
      <c r="W256" s="161"/>
      <c r="X256" s="160"/>
      <c r="Z256" s="8" t="s">
        <v>0</v>
      </c>
      <c r="AA256" s="8">
        <v>0</v>
      </c>
      <c r="AB256" s="8">
        <v>0</v>
      </c>
      <c r="AC256" s="8">
        <v>0</v>
      </c>
      <c r="AD256" s="8">
        <v>0</v>
      </c>
      <c r="AE256" s="8">
        <v>1</v>
      </c>
      <c r="AF256" s="8">
        <v>1</v>
      </c>
      <c r="AG256" s="8" t="s">
        <v>0</v>
      </c>
    </row>
    <row r="257" spans="1:33" ht="12.75" customHeight="1" x14ac:dyDescent="0.2">
      <c r="A257" s="86">
        <v>599</v>
      </c>
      <c r="B257" s="140">
        <v>364</v>
      </c>
      <c r="C257" s="120"/>
      <c r="D257" s="9">
        <v>8</v>
      </c>
      <c r="E257" s="9" t="s">
        <v>427</v>
      </c>
      <c r="F257" s="2">
        <v>634660</v>
      </c>
      <c r="G257" s="2">
        <v>644618</v>
      </c>
      <c r="H257" s="2" cm="1">
        <v>-23201280.002434112</v>
      </c>
      <c r="I257" s="2" cm="1">
        <v>-35.99229311380401</v>
      </c>
      <c r="J257" s="6"/>
      <c r="K257" s="2" cm="1">
        <v>-8037553.7477181405</v>
      </c>
      <c r="L257" s="2" cm="1">
        <v>-12.468708208145197</v>
      </c>
      <c r="M257" s="82"/>
      <c r="N257" s="2" cm="1">
        <v>2706039.515392018</v>
      </c>
      <c r="O257" s="2" cm="1">
        <v>4.197896297329609</v>
      </c>
      <c r="P257" s="82"/>
      <c r="Q257" s="2">
        <f t="shared" si="42"/>
        <v>-5331514.232326122</v>
      </c>
      <c r="R257" s="2">
        <f t="shared" si="43"/>
        <v>-8.2708119108155884</v>
      </c>
      <c r="S257" s="21"/>
      <c r="T257" s="2">
        <f t="shared" si="44"/>
        <v>-28532794.234760232</v>
      </c>
      <c r="U257" s="2">
        <f t="shared" si="35"/>
        <v>-44.263105024619591</v>
      </c>
      <c r="W257" s="161"/>
      <c r="X257" s="160"/>
      <c r="Z257" s="8" t="s">
        <v>0</v>
      </c>
      <c r="AA257" s="8">
        <v>0</v>
      </c>
      <c r="AB257" s="8">
        <v>0</v>
      </c>
      <c r="AC257" s="8">
        <v>0</v>
      </c>
      <c r="AD257" s="8">
        <v>0</v>
      </c>
      <c r="AE257" s="8">
        <v>1</v>
      </c>
      <c r="AF257" s="8">
        <v>1</v>
      </c>
      <c r="AG257" s="8" t="s">
        <v>0</v>
      </c>
    </row>
    <row r="258" spans="1:33" s="119" customFormat="1" ht="12.75" customHeight="1" x14ac:dyDescent="0.2">
      <c r="A258" s="158"/>
      <c r="B258" s="141">
        <v>407</v>
      </c>
      <c r="C258" s="118">
        <v>8</v>
      </c>
      <c r="D258" s="118" t="s">
        <v>442</v>
      </c>
      <c r="E258" s="118"/>
      <c r="F258" s="118">
        <f>SUMIF($D$206:$D$257,$C258,F$206:F$257)</f>
        <v>3615475</v>
      </c>
      <c r="G258" s="118">
        <f t="shared" ref="G258:H258" si="45">SUMIF($D$206:$D$257,$C258,G$206:G$257)</f>
        <v>3673893</v>
      </c>
      <c r="H258" s="118">
        <f t="shared" si="45"/>
        <v>-164650741.40605432</v>
      </c>
      <c r="I258" s="118">
        <f>H258/$G258</f>
        <v>-44.816422635622303</v>
      </c>
      <c r="J258" s="118"/>
      <c r="K258" s="118">
        <f>SUMIF($D$206:$D$257,$C258,K$206:K$257)</f>
        <v>28133022.188127294</v>
      </c>
      <c r="L258" s="118">
        <f>K258/$G258</f>
        <v>7.6575507746489331</v>
      </c>
      <c r="M258" s="118"/>
      <c r="N258" s="118">
        <f>SUMIF($D$206:$D$257,$C258,N$206:N$257)</f>
        <v>2600196.2092833798</v>
      </c>
      <c r="O258" s="118">
        <f>N258/$G258</f>
        <v>0.70774957498309832</v>
      </c>
      <c r="P258" s="118"/>
      <c r="Q258" s="118">
        <f>SUMIF($D$206:$D$257,$C258,Q$206:Q$257)</f>
        <v>30733218.397410676</v>
      </c>
      <c r="R258" s="118">
        <f>Q258/$G258</f>
        <v>8.3653003496320331</v>
      </c>
      <c r="S258" s="118"/>
      <c r="T258" s="118">
        <f>SUMIF($D$206:$D$257,$C258,T$206:T$257)</f>
        <v>-133917523.00864363</v>
      </c>
      <c r="U258" s="118">
        <f t="shared" si="35"/>
        <v>-36.451122285990266</v>
      </c>
      <c r="W258" s="161"/>
      <c r="X258" s="160"/>
      <c r="Z258" s="85" t="s">
        <v>0</v>
      </c>
      <c r="AA258" s="118">
        <f t="shared" ref="AA258:AG258" si="46">SUMIF($D$206:$D$257,$C258,AA$206:AA$257)</f>
        <v>5</v>
      </c>
      <c r="AB258" s="118">
        <f t="shared" si="46"/>
        <v>27</v>
      </c>
      <c r="AC258" s="118">
        <f t="shared" si="46"/>
        <v>12</v>
      </c>
      <c r="AD258" s="118">
        <f t="shared" si="46"/>
        <v>6</v>
      </c>
      <c r="AE258" s="118">
        <f t="shared" si="46"/>
        <v>2</v>
      </c>
      <c r="AF258" s="118">
        <f t="shared" si="46"/>
        <v>52</v>
      </c>
      <c r="AG258" s="118">
        <f t="shared" si="46"/>
        <v>0</v>
      </c>
    </row>
    <row r="259" spans="1:33" ht="12.75" customHeight="1" x14ac:dyDescent="0.2">
      <c r="A259" s="86">
        <v>1695</v>
      </c>
      <c r="B259" s="140">
        <v>18</v>
      </c>
      <c r="C259" s="120"/>
      <c r="D259" s="9">
        <v>9</v>
      </c>
      <c r="E259" s="9" t="s">
        <v>81</v>
      </c>
      <c r="F259" s="2">
        <v>7382</v>
      </c>
      <c r="G259" s="2">
        <v>7308</v>
      </c>
      <c r="H259" s="2" cm="1">
        <v>236712.13369373558</v>
      </c>
      <c r="I259" s="2" cm="1">
        <v>32.39082289186311</v>
      </c>
      <c r="J259" s="6"/>
      <c r="K259" s="2" cm="1">
        <v>-31371.536030823365</v>
      </c>
      <c r="L259" s="2" cm="1">
        <v>-4.2927662877426611</v>
      </c>
      <c r="M259" s="82"/>
      <c r="N259" s="2" cm="1">
        <v>-14988.639123833138</v>
      </c>
      <c r="O259" s="2" cm="1">
        <v>-2.0509905752371562</v>
      </c>
      <c r="P259" s="82"/>
      <c r="Q259" s="2">
        <f t="shared" ref="Q259:Q271" si="47">K259+N259</f>
        <v>-46360.175154656506</v>
      </c>
      <c r="R259" s="2">
        <f t="shared" ref="R259:R271" si="48">L259+O259</f>
        <v>-6.3437568629798173</v>
      </c>
      <c r="S259" s="21"/>
      <c r="T259" s="2">
        <f t="shared" ref="T259:T271" si="49">H259+Q259</f>
        <v>190351.95853907906</v>
      </c>
      <c r="U259" s="2">
        <f t="shared" si="35"/>
        <v>26.047066028883286</v>
      </c>
      <c r="W259" s="161"/>
      <c r="X259" s="160"/>
      <c r="Z259" s="8" t="s">
        <v>0</v>
      </c>
      <c r="AA259" s="8">
        <v>1</v>
      </c>
      <c r="AB259" s="8">
        <v>0</v>
      </c>
      <c r="AC259" s="8">
        <v>0</v>
      </c>
      <c r="AD259" s="8">
        <v>0</v>
      </c>
      <c r="AE259" s="8">
        <v>0</v>
      </c>
      <c r="AF259" s="8">
        <v>1</v>
      </c>
      <c r="AG259" s="8" t="s">
        <v>0</v>
      </c>
    </row>
    <row r="260" spans="1:33" ht="12.75" customHeight="1" x14ac:dyDescent="0.2">
      <c r="A260" s="86">
        <v>678</v>
      </c>
      <c r="B260" s="140">
        <v>43</v>
      </c>
      <c r="C260" s="120"/>
      <c r="D260" s="9">
        <v>9</v>
      </c>
      <c r="E260" s="9" t="s">
        <v>106</v>
      </c>
      <c r="F260" s="2">
        <v>12622</v>
      </c>
      <c r="G260" s="2">
        <v>12785</v>
      </c>
      <c r="H260" s="2" cm="1">
        <v>1140273.19499316</v>
      </c>
      <c r="I260" s="2" cm="1">
        <v>89.188360969351578</v>
      </c>
      <c r="J260" s="6"/>
      <c r="K260" s="2" cm="1">
        <v>187454.946749239</v>
      </c>
      <c r="L260" s="2" cm="1">
        <v>14.662099863061322</v>
      </c>
      <c r="M260" s="82"/>
      <c r="N260" s="2" cm="1">
        <v>-10891.073738064997</v>
      </c>
      <c r="O260" s="2" cm="1">
        <v>-0.85186341322369941</v>
      </c>
      <c r="P260" s="82"/>
      <c r="Q260" s="2">
        <f t="shared" si="47"/>
        <v>176563.873011174</v>
      </c>
      <c r="R260" s="2">
        <f t="shared" si="48"/>
        <v>13.810236449837623</v>
      </c>
      <c r="S260" s="21"/>
      <c r="T260" s="2">
        <f t="shared" si="49"/>
        <v>1316837.0680043339</v>
      </c>
      <c r="U260" s="2">
        <f t="shared" si="35"/>
        <v>102.9985974191892</v>
      </c>
      <c r="W260" s="161"/>
      <c r="X260" s="160"/>
      <c r="Z260" s="8" t="s">
        <v>0</v>
      </c>
      <c r="AA260" s="8">
        <v>1</v>
      </c>
      <c r="AB260" s="8">
        <v>0</v>
      </c>
      <c r="AC260" s="8">
        <v>0</v>
      </c>
      <c r="AD260" s="8">
        <v>0</v>
      </c>
      <c r="AE260" s="8">
        <v>0</v>
      </c>
      <c r="AF260" s="8">
        <v>1</v>
      </c>
      <c r="AG260" s="8" t="s">
        <v>0</v>
      </c>
    </row>
    <row r="261" spans="1:33" ht="12.75" customHeight="1" x14ac:dyDescent="0.2">
      <c r="A261" s="86">
        <v>717</v>
      </c>
      <c r="B261" s="140">
        <v>104</v>
      </c>
      <c r="C261" s="120"/>
      <c r="D261" s="9">
        <v>9</v>
      </c>
      <c r="E261" s="9" t="s">
        <v>167</v>
      </c>
      <c r="F261" s="2">
        <v>21900</v>
      </c>
      <c r="G261" s="2">
        <v>21835</v>
      </c>
      <c r="H261" s="2" cm="1">
        <v>-905213.56180543732</v>
      </c>
      <c r="I261" s="2" cm="1">
        <v>-41.456998479754397</v>
      </c>
      <c r="J261" s="6"/>
      <c r="K261" s="2" cm="1">
        <v>124609.15234502591</v>
      </c>
      <c r="L261" s="2" cm="1">
        <v>5.7068537826895307</v>
      </c>
      <c r="M261" s="82"/>
      <c r="N261" s="2" cm="1">
        <v>6991.2791537995126</v>
      </c>
      <c r="O261" s="2" cm="1">
        <v>0.32018681721087761</v>
      </c>
      <c r="P261" s="82"/>
      <c r="Q261" s="2">
        <f t="shared" si="47"/>
        <v>131600.43149882543</v>
      </c>
      <c r="R261" s="2">
        <f t="shared" si="48"/>
        <v>6.027040599900408</v>
      </c>
      <c r="S261" s="21"/>
      <c r="T261" s="2">
        <f t="shared" si="49"/>
        <v>-773613.13030661189</v>
      </c>
      <c r="U261" s="2">
        <f t="shared" si="35"/>
        <v>-35.429957879853994</v>
      </c>
      <c r="W261" s="161"/>
      <c r="X261" s="160"/>
      <c r="Z261" s="8" t="s">
        <v>0</v>
      </c>
      <c r="AA261" s="8">
        <v>0</v>
      </c>
      <c r="AB261" s="8">
        <v>1</v>
      </c>
      <c r="AC261" s="8">
        <v>0</v>
      </c>
      <c r="AD261" s="8">
        <v>0</v>
      </c>
      <c r="AE261" s="8">
        <v>0</v>
      </c>
      <c r="AF261" s="8">
        <v>1</v>
      </c>
      <c r="AG261" s="8" t="s">
        <v>0</v>
      </c>
    </row>
    <row r="262" spans="1:33" ht="12.75" customHeight="1" x14ac:dyDescent="0.2">
      <c r="A262" s="86">
        <v>703</v>
      </c>
      <c r="B262" s="140">
        <v>112</v>
      </c>
      <c r="C262" s="120"/>
      <c r="D262" s="9">
        <v>9</v>
      </c>
      <c r="E262" s="9" t="s">
        <v>175</v>
      </c>
      <c r="F262" s="2">
        <v>22356</v>
      </c>
      <c r="G262" s="2">
        <v>22678</v>
      </c>
      <c r="H262" s="2" cm="1">
        <v>682748.23121484043</v>
      </c>
      <c r="I262" s="2" cm="1">
        <v>30.106192398573086</v>
      </c>
      <c r="J262" s="6"/>
      <c r="K262" s="2" cm="1">
        <v>690573.28490123944</v>
      </c>
      <c r="L262" s="2" cm="1">
        <v>30.451242830110214</v>
      </c>
      <c r="M262" s="82"/>
      <c r="N262" s="2" cm="1">
        <v>1087.5868002586758</v>
      </c>
      <c r="O262" s="2" cm="1">
        <v>4.7957791703795563E-2</v>
      </c>
      <c r="P262" s="82"/>
      <c r="Q262" s="2">
        <f t="shared" si="47"/>
        <v>691660.87170149817</v>
      </c>
      <c r="R262" s="2">
        <f t="shared" si="48"/>
        <v>30.499200621814008</v>
      </c>
      <c r="S262" s="21"/>
      <c r="T262" s="2">
        <f t="shared" si="49"/>
        <v>1374409.1029163385</v>
      </c>
      <c r="U262" s="2">
        <f t="shared" si="35"/>
        <v>60.605393020387091</v>
      </c>
      <c r="W262" s="161"/>
      <c r="X262" s="160"/>
      <c r="Z262" s="8" t="s">
        <v>0</v>
      </c>
      <c r="AA262" s="8">
        <v>0</v>
      </c>
      <c r="AB262" s="8">
        <v>1</v>
      </c>
      <c r="AC262" s="8">
        <v>0</v>
      </c>
      <c r="AD262" s="8">
        <v>0</v>
      </c>
      <c r="AE262" s="8">
        <v>0</v>
      </c>
      <c r="AF262" s="8">
        <v>1</v>
      </c>
      <c r="AG262" s="8" t="s">
        <v>0</v>
      </c>
    </row>
    <row r="263" spans="1:33" ht="12.75" customHeight="1" x14ac:dyDescent="0.2">
      <c r="A263" s="86">
        <v>654</v>
      </c>
      <c r="B263" s="140">
        <v>115</v>
      </c>
      <c r="C263" s="120"/>
      <c r="D263" s="9">
        <v>9</v>
      </c>
      <c r="E263" s="9" t="s">
        <v>178</v>
      </c>
      <c r="F263" s="2">
        <v>22688</v>
      </c>
      <c r="G263" s="2">
        <v>22800</v>
      </c>
      <c r="H263" s="2" cm="1">
        <v>456515.54862522008</v>
      </c>
      <c r="I263" s="2" cm="1">
        <v>20.0226117818079</v>
      </c>
      <c r="J263" s="6"/>
      <c r="K263" s="2" cm="1">
        <v>135355.81231752445</v>
      </c>
      <c r="L263" s="2" cm="1">
        <v>5.9366584349791429</v>
      </c>
      <c r="M263" s="82"/>
      <c r="N263" s="2" cm="1">
        <v>-6473.030221785084</v>
      </c>
      <c r="O263" s="2" cm="1">
        <v>-0.28390483428881946</v>
      </c>
      <c r="P263" s="82"/>
      <c r="Q263" s="2">
        <f t="shared" si="47"/>
        <v>128882.78209573937</v>
      </c>
      <c r="R263" s="2">
        <f t="shared" si="48"/>
        <v>5.6527536006903238</v>
      </c>
      <c r="S263" s="21"/>
      <c r="T263" s="2">
        <f t="shared" si="49"/>
        <v>585398.33072095946</v>
      </c>
      <c r="U263" s="2">
        <f t="shared" si="35"/>
        <v>25.675365382498221</v>
      </c>
      <c r="W263" s="161"/>
      <c r="X263" s="160"/>
      <c r="Z263" s="8" t="s">
        <v>0</v>
      </c>
      <c r="AA263" s="8">
        <v>0</v>
      </c>
      <c r="AB263" s="8">
        <v>1</v>
      </c>
      <c r="AC263" s="8">
        <v>0</v>
      </c>
      <c r="AD263" s="8">
        <v>0</v>
      </c>
      <c r="AE263" s="8">
        <v>0</v>
      </c>
      <c r="AF263" s="8">
        <v>1</v>
      </c>
      <c r="AG263" s="8" t="s">
        <v>0</v>
      </c>
    </row>
    <row r="264" spans="1:33" ht="12.75" customHeight="1" x14ac:dyDescent="0.2">
      <c r="A264" s="86">
        <v>1714</v>
      </c>
      <c r="B264" s="140">
        <v>120</v>
      </c>
      <c r="C264" s="120"/>
      <c r="D264" s="9">
        <v>9</v>
      </c>
      <c r="E264" s="9" t="s">
        <v>183</v>
      </c>
      <c r="F264" s="2">
        <v>23658</v>
      </c>
      <c r="G264" s="2">
        <v>23386</v>
      </c>
      <c r="H264" s="2" cm="1">
        <v>2854233.5525821182</v>
      </c>
      <c r="I264" s="2" cm="1">
        <v>122.04881350304106</v>
      </c>
      <c r="J264" s="6"/>
      <c r="K264" s="2" cm="1">
        <v>31798.36090509838</v>
      </c>
      <c r="L264" s="2" cm="1">
        <v>1.3597178185708705</v>
      </c>
      <c r="M264" s="82"/>
      <c r="N264" s="2" cm="1">
        <v>3448.9192045214913</v>
      </c>
      <c r="O264" s="2" cm="1">
        <v>0.14747794426244298</v>
      </c>
      <c r="P264" s="82"/>
      <c r="Q264" s="2">
        <f t="shared" si="47"/>
        <v>35247.280109619867</v>
      </c>
      <c r="R264" s="2">
        <f t="shared" si="48"/>
        <v>1.5071957628333135</v>
      </c>
      <c r="S264" s="21"/>
      <c r="T264" s="2">
        <f t="shared" si="49"/>
        <v>2889480.8326917379</v>
      </c>
      <c r="U264" s="2">
        <f t="shared" ref="U264:U327" si="50">T264/$G264</f>
        <v>123.55600926587437</v>
      </c>
      <c r="W264" s="161"/>
      <c r="X264" s="160"/>
      <c r="Z264" s="8" t="s">
        <v>0</v>
      </c>
      <c r="AA264" s="8">
        <v>0</v>
      </c>
      <c r="AB264" s="8">
        <v>1</v>
      </c>
      <c r="AC264" s="8">
        <v>0</v>
      </c>
      <c r="AD264" s="8">
        <v>0</v>
      </c>
      <c r="AE264" s="8">
        <v>0</v>
      </c>
      <c r="AF264" s="8">
        <v>1</v>
      </c>
      <c r="AG264" s="8" t="s">
        <v>0</v>
      </c>
    </row>
    <row r="265" spans="1:33" ht="12.75" customHeight="1" x14ac:dyDescent="0.2">
      <c r="A265" s="86">
        <v>716</v>
      </c>
      <c r="B265" s="140">
        <v>150</v>
      </c>
      <c r="C265" s="120"/>
      <c r="D265" s="9">
        <v>9</v>
      </c>
      <c r="E265" s="9" t="s">
        <v>213</v>
      </c>
      <c r="F265" s="2">
        <v>25527</v>
      </c>
      <c r="G265" s="2">
        <v>25780</v>
      </c>
      <c r="H265" s="2" cm="1">
        <v>-192309.96479490399</v>
      </c>
      <c r="I265" s="2" cm="1">
        <v>-7.459657284519162</v>
      </c>
      <c r="J265" s="6"/>
      <c r="K265" s="2" cm="1">
        <v>487699.93797995755</v>
      </c>
      <c r="L265" s="2" cm="1">
        <v>18.917763304110068</v>
      </c>
      <c r="M265" s="82"/>
      <c r="N265" s="2" cm="1">
        <v>-7594.7765673568465</v>
      </c>
      <c r="O265" s="2" cm="1">
        <v>-0.29459955653052161</v>
      </c>
      <c r="P265" s="82"/>
      <c r="Q265" s="2">
        <f t="shared" si="47"/>
        <v>480105.16141260072</v>
      </c>
      <c r="R265" s="2">
        <f t="shared" si="48"/>
        <v>18.623163747579547</v>
      </c>
      <c r="S265" s="21"/>
      <c r="T265" s="2">
        <f t="shared" si="49"/>
        <v>287795.19661769673</v>
      </c>
      <c r="U265" s="2">
        <f t="shared" si="50"/>
        <v>11.163506463060385</v>
      </c>
      <c r="W265" s="161"/>
      <c r="X265" s="160"/>
      <c r="Z265" s="8" t="s">
        <v>0</v>
      </c>
      <c r="AA265" s="8">
        <v>0</v>
      </c>
      <c r="AB265" s="8">
        <v>1</v>
      </c>
      <c r="AC265" s="8">
        <v>0</v>
      </c>
      <c r="AD265" s="8">
        <v>0</v>
      </c>
      <c r="AE265" s="8">
        <v>0</v>
      </c>
      <c r="AF265" s="8">
        <v>1</v>
      </c>
      <c r="AG265" s="8" t="s">
        <v>0</v>
      </c>
    </row>
    <row r="266" spans="1:33" ht="12.75" customHeight="1" x14ac:dyDescent="0.2">
      <c r="A266" s="86">
        <v>677</v>
      </c>
      <c r="B266" s="140">
        <v>168</v>
      </c>
      <c r="C266" s="120"/>
      <c r="D266" s="9">
        <v>9</v>
      </c>
      <c r="E266" s="9" t="s">
        <v>231</v>
      </c>
      <c r="F266" s="2">
        <v>27395</v>
      </c>
      <c r="G266" s="2">
        <v>27524</v>
      </c>
      <c r="H266" s="2" cm="1">
        <v>4071968.414300241</v>
      </c>
      <c r="I266" s="2" cm="1">
        <v>147.94246527758469</v>
      </c>
      <c r="J266" s="6"/>
      <c r="K266" s="2" cm="1">
        <v>220777.90699677658</v>
      </c>
      <c r="L266" s="2" cm="1">
        <v>8.0212871311138123</v>
      </c>
      <c r="M266" s="82"/>
      <c r="N266" s="2" cm="1">
        <v>-6524.4281316593006</v>
      </c>
      <c r="O266" s="2" cm="1">
        <v>-0.23704505637477477</v>
      </c>
      <c r="P266" s="82"/>
      <c r="Q266" s="2">
        <f t="shared" si="47"/>
        <v>214253.47886511727</v>
      </c>
      <c r="R266" s="2">
        <f t="shared" si="48"/>
        <v>7.784242074739038</v>
      </c>
      <c r="S266" s="21"/>
      <c r="T266" s="2">
        <f t="shared" si="49"/>
        <v>4286221.8931653583</v>
      </c>
      <c r="U266" s="2">
        <f t="shared" si="50"/>
        <v>155.72670735232373</v>
      </c>
      <c r="W266" s="161"/>
      <c r="X266" s="160"/>
      <c r="Z266" s="8" t="s">
        <v>0</v>
      </c>
      <c r="AA266" s="8">
        <v>0</v>
      </c>
      <c r="AB266" s="8">
        <v>1</v>
      </c>
      <c r="AC266" s="8">
        <v>0</v>
      </c>
      <c r="AD266" s="8">
        <v>0</v>
      </c>
      <c r="AE266" s="8">
        <v>0</v>
      </c>
      <c r="AF266" s="8">
        <v>1</v>
      </c>
      <c r="AG266" s="8" t="s">
        <v>0</v>
      </c>
    </row>
    <row r="267" spans="1:33" ht="12.75" customHeight="1" x14ac:dyDescent="0.2">
      <c r="A267" s="86">
        <v>1676</v>
      </c>
      <c r="B267" s="140">
        <v>209</v>
      </c>
      <c r="C267" s="120"/>
      <c r="D267" s="9">
        <v>9</v>
      </c>
      <c r="E267" s="9" t="s">
        <v>272</v>
      </c>
      <c r="F267" s="2">
        <v>33765</v>
      </c>
      <c r="G267" s="2">
        <v>33779</v>
      </c>
      <c r="H267" s="2" cm="1">
        <v>1849549.9294673149</v>
      </c>
      <c r="I267" s="2" cm="1">
        <v>54.754431139681898</v>
      </c>
      <c r="J267" s="6"/>
      <c r="K267" s="2" cm="1">
        <v>-295582.27033829433</v>
      </c>
      <c r="L267" s="2" cm="1">
        <v>-8.7504742691700272</v>
      </c>
      <c r="M267" s="82"/>
      <c r="N267" s="2" cm="1">
        <v>-8149.650073984456</v>
      </c>
      <c r="O267" s="2" cm="1">
        <v>-0.24126380514474841</v>
      </c>
      <c r="P267" s="82"/>
      <c r="Q267" s="2">
        <f t="shared" si="47"/>
        <v>-303731.92041227879</v>
      </c>
      <c r="R267" s="2">
        <f t="shared" si="48"/>
        <v>-8.9917380743147763</v>
      </c>
      <c r="S267" s="21"/>
      <c r="T267" s="2">
        <f t="shared" si="49"/>
        <v>1545818.0090550361</v>
      </c>
      <c r="U267" s="2">
        <f t="shared" si="50"/>
        <v>45.762693065367124</v>
      </c>
      <c r="W267" s="161"/>
      <c r="X267" s="160"/>
      <c r="Z267" s="8" t="s">
        <v>0</v>
      </c>
      <c r="AA267" s="8">
        <v>0</v>
      </c>
      <c r="AB267" s="8">
        <v>1</v>
      </c>
      <c r="AC267" s="8">
        <v>0</v>
      </c>
      <c r="AD267" s="8">
        <v>0</v>
      </c>
      <c r="AE267" s="8">
        <v>0</v>
      </c>
      <c r="AF267" s="8">
        <v>1</v>
      </c>
      <c r="AG267" s="8" t="s">
        <v>0</v>
      </c>
    </row>
    <row r="268" spans="1:33" ht="12.75" customHeight="1" x14ac:dyDescent="0.2">
      <c r="A268" s="86">
        <v>664</v>
      </c>
      <c r="B268" s="140">
        <v>228</v>
      </c>
      <c r="C268" s="120"/>
      <c r="D268" s="9">
        <v>9</v>
      </c>
      <c r="E268" s="9" t="s">
        <v>291</v>
      </c>
      <c r="F268" s="2">
        <v>37274</v>
      </c>
      <c r="G268" s="2">
        <v>37653</v>
      </c>
      <c r="H268" s="2" cm="1">
        <v>2390591.3298150683</v>
      </c>
      <c r="I268" s="2" cm="1">
        <v>63.490062672697213</v>
      </c>
      <c r="J268" s="6"/>
      <c r="K268" s="2" cm="1">
        <v>538352.87935392547</v>
      </c>
      <c r="L268" s="2" cm="1">
        <v>14.297741995429991</v>
      </c>
      <c r="M268" s="82"/>
      <c r="N268" s="2" cm="1">
        <v>-12337.245680841792</v>
      </c>
      <c r="O268" s="2" cm="1">
        <v>-0.32765638012487164</v>
      </c>
      <c r="P268" s="82"/>
      <c r="Q268" s="2">
        <f t="shared" si="47"/>
        <v>526015.63367308374</v>
      </c>
      <c r="R268" s="2">
        <f t="shared" si="48"/>
        <v>13.97008561530512</v>
      </c>
      <c r="S268" s="21"/>
      <c r="T268" s="2">
        <f t="shared" si="49"/>
        <v>2916606.9634881523</v>
      </c>
      <c r="U268" s="2">
        <f t="shared" si="50"/>
        <v>77.460148288002344</v>
      </c>
      <c r="W268" s="161"/>
      <c r="X268" s="160"/>
      <c r="Z268" s="8" t="s">
        <v>0</v>
      </c>
      <c r="AA268" s="8">
        <v>0</v>
      </c>
      <c r="AB268" s="8">
        <v>1</v>
      </c>
      <c r="AC268" s="8">
        <v>0</v>
      </c>
      <c r="AD268" s="8">
        <v>0</v>
      </c>
      <c r="AE268" s="8">
        <v>0</v>
      </c>
      <c r="AF268" s="8">
        <v>1</v>
      </c>
      <c r="AG268" s="8" t="s">
        <v>0</v>
      </c>
    </row>
    <row r="269" spans="1:33" ht="12.75" customHeight="1" x14ac:dyDescent="0.2">
      <c r="A269" s="86">
        <v>718</v>
      </c>
      <c r="B269" s="140">
        <v>257</v>
      </c>
      <c r="C269" s="120"/>
      <c r="D269" s="9">
        <v>9</v>
      </c>
      <c r="E269" s="9" t="s">
        <v>320</v>
      </c>
      <c r="F269" s="2">
        <v>44394</v>
      </c>
      <c r="G269" s="2">
        <v>44371</v>
      </c>
      <c r="H269" s="2" cm="1">
        <v>2458586.2382420059</v>
      </c>
      <c r="I269" s="2" cm="1">
        <v>55.409754980550495</v>
      </c>
      <c r="J269" s="6"/>
      <c r="K269" s="2" cm="1">
        <v>233663.03976547718</v>
      </c>
      <c r="L269" s="2" cm="1">
        <v>5.2661206591124197</v>
      </c>
      <c r="M269" s="82"/>
      <c r="N269" s="2" cm="1">
        <v>177322.59077714433</v>
      </c>
      <c r="O269" s="2" cm="1">
        <v>3.9963622811553567</v>
      </c>
      <c r="P269" s="82"/>
      <c r="Q269" s="2">
        <f t="shared" si="47"/>
        <v>410985.63054262148</v>
      </c>
      <c r="R269" s="2">
        <f t="shared" si="48"/>
        <v>9.2624829402677769</v>
      </c>
      <c r="S269" s="21"/>
      <c r="T269" s="2">
        <f t="shared" si="49"/>
        <v>2869571.8687846274</v>
      </c>
      <c r="U269" s="2">
        <f t="shared" si="50"/>
        <v>64.672237920818276</v>
      </c>
      <c r="W269" s="161"/>
      <c r="X269" s="160"/>
      <c r="Z269" s="8" t="s">
        <v>0</v>
      </c>
      <c r="AA269" s="8">
        <v>0</v>
      </c>
      <c r="AB269" s="8">
        <v>1</v>
      </c>
      <c r="AC269" s="8">
        <v>0</v>
      </c>
      <c r="AD269" s="8">
        <v>0</v>
      </c>
      <c r="AE269" s="8">
        <v>0</v>
      </c>
      <c r="AF269" s="8">
        <v>1</v>
      </c>
      <c r="AG269" s="8" t="s">
        <v>0</v>
      </c>
    </row>
    <row r="270" spans="1:33" ht="12.75" customHeight="1" x14ac:dyDescent="0.2">
      <c r="A270" s="86">
        <v>687</v>
      </c>
      <c r="B270" s="140">
        <v>275</v>
      </c>
      <c r="C270" s="120"/>
      <c r="D270" s="9">
        <v>9</v>
      </c>
      <c r="E270" s="9" t="s">
        <v>338</v>
      </c>
      <c r="F270" s="2">
        <v>48019</v>
      </c>
      <c r="G270" s="2">
        <v>48544</v>
      </c>
      <c r="H270" s="2" cm="1">
        <v>3114767.9466720428</v>
      </c>
      <c r="I270" s="2" cm="1">
        <v>64.163809053066146</v>
      </c>
      <c r="J270" s="6"/>
      <c r="K270" s="2" cm="1">
        <v>1449536.6144314357</v>
      </c>
      <c r="L270" s="2" cm="1">
        <v>29.860263151603405</v>
      </c>
      <c r="M270" s="82"/>
      <c r="N270" s="2" cm="1">
        <v>95320.890262389061</v>
      </c>
      <c r="O270" s="2" cm="1">
        <v>1.9635977723794715</v>
      </c>
      <c r="P270" s="82"/>
      <c r="Q270" s="2">
        <f t="shared" si="47"/>
        <v>1544857.5046938248</v>
      </c>
      <c r="R270" s="2">
        <f t="shared" si="48"/>
        <v>31.823860923982878</v>
      </c>
      <c r="S270" s="21"/>
      <c r="T270" s="2">
        <f t="shared" si="49"/>
        <v>4659625.4513658676</v>
      </c>
      <c r="U270" s="2">
        <f t="shared" si="50"/>
        <v>95.987669977049023</v>
      </c>
      <c r="W270" s="161"/>
      <c r="X270" s="160"/>
      <c r="Z270" s="8" t="s">
        <v>0</v>
      </c>
      <c r="AA270" s="8">
        <v>0</v>
      </c>
      <c r="AB270" s="8">
        <v>1</v>
      </c>
      <c r="AC270" s="8">
        <v>0</v>
      </c>
      <c r="AD270" s="8">
        <v>0</v>
      </c>
      <c r="AE270" s="8">
        <v>0</v>
      </c>
      <c r="AF270" s="8">
        <v>1</v>
      </c>
      <c r="AG270" s="8" t="s">
        <v>0</v>
      </c>
    </row>
    <row r="271" spans="1:33" ht="12.75" customHeight="1" x14ac:dyDescent="0.2">
      <c r="A271" s="86">
        <v>715</v>
      </c>
      <c r="B271" s="140">
        <v>288</v>
      </c>
      <c r="C271" s="120"/>
      <c r="D271" s="9">
        <v>9</v>
      </c>
      <c r="E271" s="9" t="s">
        <v>351</v>
      </c>
      <c r="F271" s="2">
        <v>54588</v>
      </c>
      <c r="G271" s="2">
        <v>54589</v>
      </c>
      <c r="H271" s="2" cm="1">
        <v>2279327.9882506281</v>
      </c>
      <c r="I271" s="2" cm="1">
        <v>41.754345898452584</v>
      </c>
      <c r="J271" s="6"/>
      <c r="K271" s="2" cm="1">
        <v>-765250.79505422083</v>
      </c>
      <c r="L271" s="2" cm="1">
        <v>-14.018406548099815</v>
      </c>
      <c r="M271" s="82"/>
      <c r="N271" s="2" cm="1">
        <v>-21749.885481305755</v>
      </c>
      <c r="O271" s="2" cm="1">
        <v>-0.39842982068375965</v>
      </c>
      <c r="P271" s="82"/>
      <c r="Q271" s="2">
        <f t="shared" si="47"/>
        <v>-787000.6805355266</v>
      </c>
      <c r="R271" s="2">
        <f t="shared" si="48"/>
        <v>-14.416836368783574</v>
      </c>
      <c r="S271" s="21"/>
      <c r="T271" s="2">
        <f t="shared" si="49"/>
        <v>1492327.3077151016</v>
      </c>
      <c r="U271" s="2">
        <f t="shared" si="50"/>
        <v>27.33750952966901</v>
      </c>
      <c r="W271" s="161"/>
      <c r="X271" s="160"/>
      <c r="Z271" s="8" t="s">
        <v>0</v>
      </c>
      <c r="AA271" s="8">
        <v>0</v>
      </c>
      <c r="AB271" s="8">
        <v>0</v>
      </c>
      <c r="AC271" s="8">
        <v>1</v>
      </c>
      <c r="AD271" s="8">
        <v>0</v>
      </c>
      <c r="AE271" s="8">
        <v>0</v>
      </c>
      <c r="AF271" s="8">
        <v>1</v>
      </c>
      <c r="AG271" s="8" t="s">
        <v>0</v>
      </c>
    </row>
    <row r="272" spans="1:33" s="119" customFormat="1" ht="12.75" customHeight="1" x14ac:dyDescent="0.2">
      <c r="A272" s="158"/>
      <c r="B272" s="141">
        <v>408</v>
      </c>
      <c r="C272" s="118">
        <v>9</v>
      </c>
      <c r="D272" s="126" t="s">
        <v>469</v>
      </c>
      <c r="E272" s="118"/>
      <c r="F272" s="118">
        <f>SUMIF($D$259:$D$271,$C272,F$259:F$271)</f>
        <v>381568</v>
      </c>
      <c r="G272" s="118">
        <f t="shared" ref="G272:H272" si="51">SUMIF($D$259:$D$271,$C272,G$259:G$271)</f>
        <v>383032</v>
      </c>
      <c r="H272" s="118">
        <f t="shared" si="51"/>
        <v>20437750.981256034</v>
      </c>
      <c r="I272" s="118">
        <f>H272/$G272</f>
        <v>53.357816008208282</v>
      </c>
      <c r="J272" s="118"/>
      <c r="K272" s="118">
        <f>SUMIF($D$259:$D$271,$C272,K$259:K$271)</f>
        <v>3007617.3343223613</v>
      </c>
      <c r="L272" s="118">
        <f>K272/$G272</f>
        <v>7.8521307209903126</v>
      </c>
      <c r="M272" s="118"/>
      <c r="N272" s="118">
        <f>SUMIF($D$259:$D$271,$C272,N$259:N$271)</f>
        <v>195462.5371792817</v>
      </c>
      <c r="O272" s="118">
        <f>N272/$G272</f>
        <v>0.51030341375989918</v>
      </c>
      <c r="P272" s="118"/>
      <c r="Q272" s="118">
        <f>SUMIF($D$259:$D$271,$C272,Q$259:Q$271)</f>
        <v>3203079.8715016432</v>
      </c>
      <c r="R272" s="118">
        <f>Q272/$G272</f>
        <v>8.3624341347502114</v>
      </c>
      <c r="S272" s="118"/>
      <c r="T272" s="118">
        <f>SUMIF($D$259:$D$271,$C272,T$259:T$271)</f>
        <v>23640830.852757677</v>
      </c>
      <c r="U272" s="118">
        <f t="shared" si="50"/>
        <v>61.720250142958491</v>
      </c>
      <c r="W272" s="161"/>
      <c r="X272" s="160"/>
      <c r="Z272" s="85" t="s">
        <v>0</v>
      </c>
      <c r="AA272" s="118">
        <f>SUMIF($D$259:$D$271,$C272,AA$259:AA$271)</f>
        <v>2</v>
      </c>
      <c r="AB272" s="118">
        <f t="shared" ref="AB272:AG272" si="52">SUMIF($D$259:$D$271,$C272,AB$259:AB$271)</f>
        <v>10</v>
      </c>
      <c r="AC272" s="118">
        <f t="shared" si="52"/>
        <v>1</v>
      </c>
      <c r="AD272" s="118">
        <f t="shared" si="52"/>
        <v>0</v>
      </c>
      <c r="AE272" s="118">
        <f t="shared" si="52"/>
        <v>0</v>
      </c>
      <c r="AF272" s="118">
        <f t="shared" si="52"/>
        <v>13</v>
      </c>
      <c r="AG272" s="118">
        <f t="shared" si="52"/>
        <v>0</v>
      </c>
    </row>
    <row r="273" spans="1:33" ht="12.75" customHeight="1" x14ac:dyDescent="0.2">
      <c r="A273" s="86">
        <v>744</v>
      </c>
      <c r="B273" s="140">
        <v>17</v>
      </c>
      <c r="C273" s="120"/>
      <c r="D273" s="9">
        <v>10</v>
      </c>
      <c r="E273" s="9" t="s">
        <v>80</v>
      </c>
      <c r="F273" s="2">
        <v>6657</v>
      </c>
      <c r="G273" s="2">
        <v>6847</v>
      </c>
      <c r="H273" s="2" cm="1">
        <v>-115278.43693639094</v>
      </c>
      <c r="I273" s="2" cm="1">
        <v>-16.836342476470122</v>
      </c>
      <c r="J273" s="6"/>
      <c r="K273" s="2" cm="1">
        <v>136437.1561275186</v>
      </c>
      <c r="L273" s="2" cm="1">
        <v>19.926559971888214</v>
      </c>
      <c r="M273" s="82"/>
      <c r="N273" s="2" cm="1">
        <v>390.31438040390458</v>
      </c>
      <c r="O273" s="2" cm="1">
        <v>5.7005167285512574E-2</v>
      </c>
      <c r="P273" s="82"/>
      <c r="Q273" s="2">
        <f t="shared" ref="Q273:Q304" si="53">K273+N273</f>
        <v>136827.4705079225</v>
      </c>
      <c r="R273" s="2">
        <f t="shared" ref="R273:R304" si="54">L273+O273</f>
        <v>19.983565139173727</v>
      </c>
      <c r="S273" s="21"/>
      <c r="T273" s="2">
        <f t="shared" ref="T273:T304" si="55">H273+Q273</f>
        <v>21549.03357153156</v>
      </c>
      <c r="U273" s="2">
        <f t="shared" si="50"/>
        <v>3.1472226627036015</v>
      </c>
      <c r="W273" s="161"/>
      <c r="X273" s="160"/>
      <c r="Z273" s="8" t="s">
        <v>0</v>
      </c>
      <c r="AA273" s="8">
        <v>1</v>
      </c>
      <c r="AB273" s="8">
        <v>0</v>
      </c>
      <c r="AC273" s="8">
        <v>0</v>
      </c>
      <c r="AD273" s="8">
        <v>0</v>
      </c>
      <c r="AE273" s="8">
        <v>0</v>
      </c>
      <c r="AF273" s="8">
        <v>1</v>
      </c>
      <c r="AG273" s="8" t="s">
        <v>0</v>
      </c>
    </row>
    <row r="274" spans="1:33" ht="12.75" customHeight="1" x14ac:dyDescent="0.2">
      <c r="A274" s="86">
        <v>1723</v>
      </c>
      <c r="B274" s="140">
        <v>27</v>
      </c>
      <c r="C274" s="120"/>
      <c r="D274" s="9">
        <v>10</v>
      </c>
      <c r="E274" s="9" t="s">
        <v>90</v>
      </c>
      <c r="F274" s="2">
        <v>10058</v>
      </c>
      <c r="G274" s="2">
        <v>10149</v>
      </c>
      <c r="H274" s="2" cm="1">
        <v>96224.814219986321</v>
      </c>
      <c r="I274" s="2" cm="1">
        <v>9.481211372547671</v>
      </c>
      <c r="J274" s="6"/>
      <c r="K274" s="2" cm="1">
        <v>20550.172590710368</v>
      </c>
      <c r="L274" s="2" cm="1">
        <v>2.0248470382018295</v>
      </c>
      <c r="M274" s="82"/>
      <c r="N274" s="2" cm="1">
        <v>13985.568348882469</v>
      </c>
      <c r="O274" s="2" cm="1">
        <v>1.3780242732173089</v>
      </c>
      <c r="P274" s="82"/>
      <c r="Q274" s="2">
        <f t="shared" si="53"/>
        <v>34535.740939592841</v>
      </c>
      <c r="R274" s="2">
        <f t="shared" si="54"/>
        <v>3.4028713114191387</v>
      </c>
      <c r="S274" s="21"/>
      <c r="T274" s="2">
        <f t="shared" si="55"/>
        <v>130760.55515957916</v>
      </c>
      <c r="U274" s="2">
        <f t="shared" si="50"/>
        <v>12.884082683966811</v>
      </c>
      <c r="W274" s="161"/>
      <c r="X274" s="160"/>
      <c r="Z274" s="8" t="s">
        <v>0</v>
      </c>
      <c r="AA274" s="8">
        <v>1</v>
      </c>
      <c r="AB274" s="8">
        <v>0</v>
      </c>
      <c r="AC274" s="8">
        <v>0</v>
      </c>
      <c r="AD274" s="8">
        <v>0</v>
      </c>
      <c r="AE274" s="8">
        <v>0</v>
      </c>
      <c r="AF274" s="8">
        <v>1</v>
      </c>
      <c r="AG274" s="8" t="s">
        <v>0</v>
      </c>
    </row>
    <row r="275" spans="1:33" ht="12.75" customHeight="1" x14ac:dyDescent="0.2">
      <c r="A275" s="86">
        <v>755</v>
      </c>
      <c r="B275" s="140">
        <v>30</v>
      </c>
      <c r="C275" s="120"/>
      <c r="D275" s="9">
        <v>10</v>
      </c>
      <c r="E275" s="9" t="s">
        <v>93</v>
      </c>
      <c r="F275" s="2">
        <v>10414</v>
      </c>
      <c r="G275" s="2">
        <v>10588</v>
      </c>
      <c r="H275" s="2" cm="1">
        <v>175822.53431845503</v>
      </c>
      <c r="I275" s="2" cm="1">
        <v>16.605830592978375</v>
      </c>
      <c r="J275" s="6"/>
      <c r="K275" s="2" cm="1">
        <v>126703.6765597428</v>
      </c>
      <c r="L275" s="2" cm="1">
        <v>11.966724268959464</v>
      </c>
      <c r="M275" s="82"/>
      <c r="N275" s="2" cm="1">
        <v>-23117.615317281274</v>
      </c>
      <c r="O275" s="2" cm="1">
        <v>-2.1833788550511213</v>
      </c>
      <c r="P275" s="82"/>
      <c r="Q275" s="2">
        <f t="shared" si="53"/>
        <v>103586.06124246152</v>
      </c>
      <c r="R275" s="2">
        <f t="shared" si="54"/>
        <v>9.7833454139083429</v>
      </c>
      <c r="S275" s="21"/>
      <c r="T275" s="2">
        <f t="shared" si="55"/>
        <v>279408.59556091658</v>
      </c>
      <c r="U275" s="2">
        <f t="shared" si="50"/>
        <v>26.389176006886718</v>
      </c>
      <c r="W275" s="161"/>
      <c r="X275" s="160"/>
      <c r="Z275" s="8" t="s">
        <v>0</v>
      </c>
      <c r="AA275" s="8">
        <v>1</v>
      </c>
      <c r="AB275" s="8">
        <v>0</v>
      </c>
      <c r="AC275" s="8">
        <v>0</v>
      </c>
      <c r="AD275" s="8">
        <v>0</v>
      </c>
      <c r="AE275" s="8">
        <v>0</v>
      </c>
      <c r="AF275" s="8">
        <v>1</v>
      </c>
      <c r="AG275" s="8" t="s">
        <v>0</v>
      </c>
    </row>
    <row r="276" spans="1:33" ht="12.75" customHeight="1" x14ac:dyDescent="0.2">
      <c r="A276" s="86">
        <v>815</v>
      </c>
      <c r="B276" s="140">
        <v>31</v>
      </c>
      <c r="C276" s="120"/>
      <c r="D276" s="9">
        <v>10</v>
      </c>
      <c r="E276" s="9" t="s">
        <v>94</v>
      </c>
      <c r="F276" s="2">
        <v>10807</v>
      </c>
      <c r="G276" s="2">
        <v>10891</v>
      </c>
      <c r="H276" s="2" cm="1">
        <v>11177.847383833257</v>
      </c>
      <c r="I276" s="2" cm="1">
        <v>1.0263380207357689</v>
      </c>
      <c r="J276" s="6"/>
      <c r="K276" s="2" cm="1">
        <v>52855.031814211514</v>
      </c>
      <c r="L276" s="2" cm="1">
        <v>4.8530926282445606</v>
      </c>
      <c r="M276" s="82"/>
      <c r="N276" s="2" cm="1">
        <v>-40716.113701861832</v>
      </c>
      <c r="O276" s="2" cm="1">
        <v>-3.7385101186173753</v>
      </c>
      <c r="P276" s="82"/>
      <c r="Q276" s="2">
        <f t="shared" si="53"/>
        <v>12138.918112349682</v>
      </c>
      <c r="R276" s="2">
        <f t="shared" si="54"/>
        <v>1.1145825096271853</v>
      </c>
      <c r="S276" s="21"/>
      <c r="T276" s="2">
        <f t="shared" si="55"/>
        <v>23316.765496182939</v>
      </c>
      <c r="U276" s="2">
        <f t="shared" si="50"/>
        <v>2.1409205303629548</v>
      </c>
      <c r="W276" s="161"/>
      <c r="X276" s="160"/>
      <c r="Z276" s="8" t="s">
        <v>0</v>
      </c>
      <c r="AA276" s="8">
        <v>1</v>
      </c>
      <c r="AB276" s="8">
        <v>0</v>
      </c>
      <c r="AC276" s="8">
        <v>0</v>
      </c>
      <c r="AD276" s="8">
        <v>0</v>
      </c>
      <c r="AE276" s="8">
        <v>0</v>
      </c>
      <c r="AF276" s="8">
        <v>1</v>
      </c>
      <c r="AG276" s="8" t="s">
        <v>0</v>
      </c>
    </row>
    <row r="277" spans="1:33" ht="12.75" customHeight="1" x14ac:dyDescent="0.2">
      <c r="A277" s="86">
        <v>1702</v>
      </c>
      <c r="B277" s="140">
        <v>36</v>
      </c>
      <c r="C277" s="120"/>
      <c r="D277" s="9">
        <v>10</v>
      </c>
      <c r="E277" s="9" t="s">
        <v>99</v>
      </c>
      <c r="F277" s="2">
        <v>11594</v>
      </c>
      <c r="G277" s="2">
        <v>11606</v>
      </c>
      <c r="H277" s="2" cm="1">
        <v>-938484.94172386359</v>
      </c>
      <c r="I277" s="2" cm="1">
        <v>-80.862049088735446</v>
      </c>
      <c r="J277" s="6"/>
      <c r="K277" s="2" cm="1">
        <v>267671.13571871736</v>
      </c>
      <c r="L277" s="2" cm="1">
        <v>23.063168681605838</v>
      </c>
      <c r="M277" s="82"/>
      <c r="N277" s="2" cm="1">
        <v>-15698.98359578969</v>
      </c>
      <c r="O277" s="2" cm="1">
        <v>-1.3526610025667491</v>
      </c>
      <c r="P277" s="82"/>
      <c r="Q277" s="2">
        <f t="shared" si="53"/>
        <v>251972.15212292766</v>
      </c>
      <c r="R277" s="2">
        <f t="shared" si="54"/>
        <v>21.71050767903909</v>
      </c>
      <c r="S277" s="21"/>
      <c r="T277" s="2">
        <f t="shared" si="55"/>
        <v>-686512.789600936</v>
      </c>
      <c r="U277" s="2">
        <f t="shared" si="50"/>
        <v>-59.151541409696364</v>
      </c>
      <c r="W277" s="161"/>
      <c r="X277" s="160"/>
      <c r="Z277" s="8" t="s">
        <v>0</v>
      </c>
      <c r="AA277" s="8">
        <v>1</v>
      </c>
      <c r="AB277" s="8">
        <v>0</v>
      </c>
      <c r="AC277" s="8">
        <v>0</v>
      </c>
      <c r="AD277" s="8">
        <v>0</v>
      </c>
      <c r="AE277" s="8">
        <v>0</v>
      </c>
      <c r="AF277" s="8">
        <v>1</v>
      </c>
      <c r="AG277" s="8" t="s">
        <v>0</v>
      </c>
    </row>
    <row r="278" spans="1:33" ht="12.75" customHeight="1" x14ac:dyDescent="0.2">
      <c r="A278" s="86">
        <v>786</v>
      </c>
      <c r="B278" s="140">
        <v>42</v>
      </c>
      <c r="C278" s="120"/>
      <c r="D278" s="9">
        <v>10</v>
      </c>
      <c r="E278" s="9" t="s">
        <v>105</v>
      </c>
      <c r="F278" s="2">
        <v>12370</v>
      </c>
      <c r="G278" s="2">
        <v>12483</v>
      </c>
      <c r="H278" s="2" cm="1">
        <v>-446821.50490080845</v>
      </c>
      <c r="I278" s="2" cm="1">
        <v>-35.79440077712156</v>
      </c>
      <c r="J278" s="6"/>
      <c r="K278" s="2" cm="1">
        <v>-79128.716447346436</v>
      </c>
      <c r="L278" s="2" cm="1">
        <v>-6.3389182446003716</v>
      </c>
      <c r="M278" s="82"/>
      <c r="N278" s="2" cm="1">
        <v>-19101.768719874795</v>
      </c>
      <c r="O278" s="2" cm="1">
        <v>-1.5302226003264277</v>
      </c>
      <c r="P278" s="82"/>
      <c r="Q278" s="2">
        <f t="shared" si="53"/>
        <v>-98230.485167221224</v>
      </c>
      <c r="R278" s="2">
        <f t="shared" si="54"/>
        <v>-7.8691408449267994</v>
      </c>
      <c r="S278" s="21"/>
      <c r="T278" s="2">
        <f t="shared" si="55"/>
        <v>-545051.99006802961</v>
      </c>
      <c r="U278" s="2">
        <f t="shared" si="50"/>
        <v>-43.663541622048356</v>
      </c>
      <c r="W278" s="161"/>
      <c r="X278" s="160"/>
      <c r="Z278" s="8" t="s">
        <v>0</v>
      </c>
      <c r="AA278" s="8">
        <v>1</v>
      </c>
      <c r="AB278" s="8">
        <v>0</v>
      </c>
      <c r="AC278" s="8">
        <v>0</v>
      </c>
      <c r="AD278" s="8">
        <v>0</v>
      </c>
      <c r="AE278" s="8">
        <v>0</v>
      </c>
      <c r="AF278" s="8">
        <v>1</v>
      </c>
      <c r="AG278" s="8" t="s">
        <v>0</v>
      </c>
    </row>
    <row r="279" spans="1:33" ht="12.75" customHeight="1" x14ac:dyDescent="0.2">
      <c r="A279" s="86">
        <v>1667</v>
      </c>
      <c r="B279" s="140">
        <v>44</v>
      </c>
      <c r="C279" s="120"/>
      <c r="D279" s="9">
        <v>10</v>
      </c>
      <c r="E279" s="9" t="s">
        <v>107</v>
      </c>
      <c r="F279" s="2">
        <v>12908</v>
      </c>
      <c r="G279" s="2">
        <v>13060</v>
      </c>
      <c r="H279" s="2" cm="1">
        <v>-634239.90647010296</v>
      </c>
      <c r="I279" s="2" cm="1">
        <v>-48.563545671523961</v>
      </c>
      <c r="J279" s="6"/>
      <c r="K279" s="2" cm="1">
        <v>193533.73498665265</v>
      </c>
      <c r="L279" s="2" cm="1">
        <v>14.818815848901428</v>
      </c>
      <c r="M279" s="82"/>
      <c r="N279" s="2" cm="1">
        <v>-12149.785758377984</v>
      </c>
      <c r="O279" s="2" cm="1">
        <v>-0.93030518823721164</v>
      </c>
      <c r="P279" s="82"/>
      <c r="Q279" s="2">
        <f t="shared" si="53"/>
        <v>181383.94922827467</v>
      </c>
      <c r="R279" s="2">
        <f t="shared" si="54"/>
        <v>13.888510660664217</v>
      </c>
      <c r="S279" s="21"/>
      <c r="T279" s="2">
        <f t="shared" si="55"/>
        <v>-452855.95724182832</v>
      </c>
      <c r="U279" s="2">
        <f t="shared" si="50"/>
        <v>-34.675035010859752</v>
      </c>
      <c r="W279" s="161"/>
      <c r="X279" s="160"/>
      <c r="Z279" s="8" t="s">
        <v>0</v>
      </c>
      <c r="AA279" s="8">
        <v>1</v>
      </c>
      <c r="AB279" s="8">
        <v>0</v>
      </c>
      <c r="AC279" s="8">
        <v>0</v>
      </c>
      <c r="AD279" s="8">
        <v>0</v>
      </c>
      <c r="AE279" s="8">
        <v>0</v>
      </c>
      <c r="AF279" s="8">
        <v>1</v>
      </c>
      <c r="AG279" s="8" t="s">
        <v>0</v>
      </c>
    </row>
    <row r="280" spans="1:33" ht="12.75" customHeight="1" x14ac:dyDescent="0.2">
      <c r="A280" s="86">
        <v>788</v>
      </c>
      <c r="B280" s="140">
        <v>52</v>
      </c>
      <c r="C280" s="120"/>
      <c r="D280" s="9">
        <v>10</v>
      </c>
      <c r="E280" s="9" t="s">
        <v>115</v>
      </c>
      <c r="F280" s="2">
        <v>13912</v>
      </c>
      <c r="G280" s="2">
        <v>14195</v>
      </c>
      <c r="H280" s="2" cm="1">
        <v>-1248865.8900372933</v>
      </c>
      <c r="I280" s="2" cm="1">
        <v>-87.979280735279559</v>
      </c>
      <c r="J280" s="6"/>
      <c r="K280" s="2" cm="1">
        <v>4478.6311938943691</v>
      </c>
      <c r="L280" s="2" cm="1">
        <v>0.31550765719579915</v>
      </c>
      <c r="M280" s="82"/>
      <c r="N280" s="2" cm="1">
        <v>80.870086556215028</v>
      </c>
      <c r="O280" s="2" cm="1">
        <v>5.6970825330197273E-3</v>
      </c>
      <c r="P280" s="82"/>
      <c r="Q280" s="2">
        <f t="shared" si="53"/>
        <v>4559.5012804505841</v>
      </c>
      <c r="R280" s="2">
        <f t="shared" si="54"/>
        <v>0.32120473972881886</v>
      </c>
      <c r="S280" s="21"/>
      <c r="T280" s="2">
        <f t="shared" si="55"/>
        <v>-1244306.3887568428</v>
      </c>
      <c r="U280" s="2">
        <f t="shared" si="50"/>
        <v>-87.658075995550746</v>
      </c>
      <c r="W280" s="161"/>
      <c r="X280" s="160"/>
      <c r="Z280" s="8" t="s">
        <v>0</v>
      </c>
      <c r="AA280" s="8">
        <v>1</v>
      </c>
      <c r="AB280" s="8">
        <v>0</v>
      </c>
      <c r="AC280" s="8">
        <v>0</v>
      </c>
      <c r="AD280" s="8">
        <v>0</v>
      </c>
      <c r="AE280" s="8">
        <v>0</v>
      </c>
      <c r="AF280" s="8">
        <v>1</v>
      </c>
      <c r="AG280" s="8" t="s">
        <v>0</v>
      </c>
    </row>
    <row r="281" spans="1:33" ht="12.75" customHeight="1" x14ac:dyDescent="0.2">
      <c r="A281" s="86">
        <v>798</v>
      </c>
      <c r="B281" s="140">
        <v>58</v>
      </c>
      <c r="C281" s="120"/>
      <c r="D281" s="9">
        <v>10</v>
      </c>
      <c r="E281" s="9" t="s">
        <v>121</v>
      </c>
      <c r="F281" s="2">
        <v>15283</v>
      </c>
      <c r="G281" s="2">
        <v>15334</v>
      </c>
      <c r="H281" s="2" cm="1">
        <v>-231658.4011129532</v>
      </c>
      <c r="I281" s="2" cm="1">
        <v>-15.107499746507969</v>
      </c>
      <c r="J281" s="6"/>
      <c r="K281" s="2" cm="1">
        <v>147013.24746460159</v>
      </c>
      <c r="L281" s="2" cm="1">
        <v>9.5874036431851835</v>
      </c>
      <c r="M281" s="82"/>
      <c r="N281" s="2" cm="1">
        <v>5773.18669330791</v>
      </c>
      <c r="O281" s="2" cm="1">
        <v>0.37649580626763468</v>
      </c>
      <c r="P281" s="82"/>
      <c r="Q281" s="2">
        <f t="shared" si="53"/>
        <v>152786.43415790951</v>
      </c>
      <c r="R281" s="2">
        <f t="shared" si="54"/>
        <v>9.9638994494528177</v>
      </c>
      <c r="S281" s="21"/>
      <c r="T281" s="2">
        <f t="shared" si="55"/>
        <v>-78871.966955043696</v>
      </c>
      <c r="U281" s="2">
        <f t="shared" si="50"/>
        <v>-5.1436002970551513</v>
      </c>
      <c r="W281" s="161"/>
      <c r="X281" s="160"/>
      <c r="Z281" s="8" t="s">
        <v>0</v>
      </c>
      <c r="AA281" s="8">
        <v>1</v>
      </c>
      <c r="AB281" s="8">
        <v>0</v>
      </c>
      <c r="AC281" s="8">
        <v>0</v>
      </c>
      <c r="AD281" s="8">
        <v>0</v>
      </c>
      <c r="AE281" s="8">
        <v>0</v>
      </c>
      <c r="AF281" s="8">
        <v>1</v>
      </c>
      <c r="AG281" s="8" t="s">
        <v>0</v>
      </c>
    </row>
    <row r="282" spans="1:33" ht="12.75" customHeight="1" x14ac:dyDescent="0.2">
      <c r="A282" s="86">
        <v>1685</v>
      </c>
      <c r="B282" s="140">
        <v>59</v>
      </c>
      <c r="C282" s="120"/>
      <c r="D282" s="9">
        <v>10</v>
      </c>
      <c r="E282" s="9" t="s">
        <v>122</v>
      </c>
      <c r="F282" s="2">
        <v>15332</v>
      </c>
      <c r="G282" s="2">
        <v>15529</v>
      </c>
      <c r="H282" s="2" cm="1">
        <v>-513216.42144703842</v>
      </c>
      <c r="I282" s="2" cm="1">
        <v>-33.048903435317044</v>
      </c>
      <c r="J282" s="6"/>
      <c r="K282" s="2" cm="1">
        <v>195672.79251544102</v>
      </c>
      <c r="L282" s="2" cm="1">
        <v>12.600476045813705</v>
      </c>
      <c r="M282" s="82"/>
      <c r="N282" s="2" cm="1">
        <v>-27774.946900520761</v>
      </c>
      <c r="O282" s="2" cm="1">
        <v>-1.7885856720021096</v>
      </c>
      <c r="P282" s="82"/>
      <c r="Q282" s="2">
        <f t="shared" si="53"/>
        <v>167897.84561492025</v>
      </c>
      <c r="R282" s="2">
        <f t="shared" si="54"/>
        <v>10.811890373811595</v>
      </c>
      <c r="S282" s="21"/>
      <c r="T282" s="2">
        <f t="shared" si="55"/>
        <v>-345318.57583211816</v>
      </c>
      <c r="U282" s="2">
        <f t="shared" si="50"/>
        <v>-22.237013061505451</v>
      </c>
      <c r="W282" s="161"/>
      <c r="X282" s="160"/>
      <c r="Z282" s="8" t="s">
        <v>0</v>
      </c>
      <c r="AA282" s="8">
        <v>1</v>
      </c>
      <c r="AB282" s="8">
        <v>0</v>
      </c>
      <c r="AC282" s="8">
        <v>0</v>
      </c>
      <c r="AD282" s="8">
        <v>0</v>
      </c>
      <c r="AE282" s="8">
        <v>0</v>
      </c>
      <c r="AF282" s="8">
        <v>1</v>
      </c>
      <c r="AG282" s="8" t="s">
        <v>0</v>
      </c>
    </row>
    <row r="283" spans="1:33" ht="12.75" customHeight="1" x14ac:dyDescent="0.2">
      <c r="A283" s="86">
        <v>1658</v>
      </c>
      <c r="B283" s="140">
        <v>62</v>
      </c>
      <c r="C283" s="120"/>
      <c r="D283" s="9">
        <v>10</v>
      </c>
      <c r="E283" s="9" t="s">
        <v>125</v>
      </c>
      <c r="F283" s="2">
        <v>15714</v>
      </c>
      <c r="G283" s="2">
        <v>15964</v>
      </c>
      <c r="H283" s="2" cm="1">
        <v>-565393.14546463732</v>
      </c>
      <c r="I283" s="2" cm="1">
        <v>-35.416759299964752</v>
      </c>
      <c r="J283" s="6"/>
      <c r="K283" s="2" cm="1">
        <v>97306.470937705832</v>
      </c>
      <c r="L283" s="2" cm="1">
        <v>6.0953690138878622</v>
      </c>
      <c r="M283" s="82"/>
      <c r="N283" s="2" cm="1">
        <v>-7172.7232248811233</v>
      </c>
      <c r="O283" s="2" cm="1">
        <v>-0.44930614037090472</v>
      </c>
      <c r="P283" s="82"/>
      <c r="Q283" s="2">
        <f t="shared" si="53"/>
        <v>90133.747712824712</v>
      </c>
      <c r="R283" s="2">
        <f t="shared" si="54"/>
        <v>5.6460628735169571</v>
      </c>
      <c r="S283" s="21"/>
      <c r="T283" s="2">
        <f t="shared" si="55"/>
        <v>-475259.39775181259</v>
      </c>
      <c r="U283" s="2">
        <f t="shared" si="50"/>
        <v>-29.770696426447795</v>
      </c>
      <c r="W283" s="161"/>
      <c r="X283" s="160"/>
      <c r="Z283" s="8" t="s">
        <v>0</v>
      </c>
      <c r="AA283" s="8">
        <v>1</v>
      </c>
      <c r="AB283" s="8">
        <v>0</v>
      </c>
      <c r="AC283" s="8">
        <v>0</v>
      </c>
      <c r="AD283" s="8">
        <v>0</v>
      </c>
      <c r="AE283" s="8">
        <v>0</v>
      </c>
      <c r="AF283" s="8">
        <v>1</v>
      </c>
      <c r="AG283" s="8" t="s">
        <v>0</v>
      </c>
    </row>
    <row r="284" spans="1:33" ht="12.75" customHeight="1" x14ac:dyDescent="0.2">
      <c r="A284" s="86">
        <v>743</v>
      </c>
      <c r="B284" s="140">
        <v>66</v>
      </c>
      <c r="C284" s="120"/>
      <c r="D284" s="9">
        <v>10</v>
      </c>
      <c r="E284" s="9" t="s">
        <v>129</v>
      </c>
      <c r="F284" s="2">
        <v>16714</v>
      </c>
      <c r="G284" s="2">
        <v>16710</v>
      </c>
      <c r="H284" s="2" cm="1">
        <v>790936.83075498417</v>
      </c>
      <c r="I284" s="2" cm="1">
        <v>47.333143671752495</v>
      </c>
      <c r="J284" s="6"/>
      <c r="K284" s="2" cm="1">
        <v>-279701.60410878435</v>
      </c>
      <c r="L284" s="2" cm="1">
        <v>-16.738575949059506</v>
      </c>
      <c r="M284" s="82"/>
      <c r="N284" s="2" cm="1">
        <v>12589.037824956549</v>
      </c>
      <c r="O284" s="2" cm="1">
        <v>0.75338347246897364</v>
      </c>
      <c r="P284" s="82"/>
      <c r="Q284" s="2">
        <f t="shared" si="53"/>
        <v>-267112.56628382782</v>
      </c>
      <c r="R284" s="2">
        <f t="shared" si="54"/>
        <v>-15.985192476590532</v>
      </c>
      <c r="S284" s="21"/>
      <c r="T284" s="2">
        <f t="shared" si="55"/>
        <v>523824.26447115635</v>
      </c>
      <c r="U284" s="2">
        <f t="shared" si="50"/>
        <v>31.347951195161961</v>
      </c>
      <c r="W284" s="161"/>
      <c r="X284" s="160"/>
      <c r="Z284" s="8" t="s">
        <v>0</v>
      </c>
      <c r="AA284" s="8">
        <v>1</v>
      </c>
      <c r="AB284" s="8">
        <v>0</v>
      </c>
      <c r="AC284" s="8">
        <v>0</v>
      </c>
      <c r="AD284" s="8">
        <v>0</v>
      </c>
      <c r="AE284" s="8">
        <v>0</v>
      </c>
      <c r="AF284" s="8">
        <v>1</v>
      </c>
      <c r="AG284" s="8" t="s">
        <v>0</v>
      </c>
    </row>
    <row r="285" spans="1:33" ht="12.75" customHeight="1" x14ac:dyDescent="0.2">
      <c r="A285" s="86">
        <v>848</v>
      </c>
      <c r="B285" s="140">
        <v>67</v>
      </c>
      <c r="C285" s="120"/>
      <c r="D285" s="9">
        <v>10</v>
      </c>
      <c r="E285" s="9" t="s">
        <v>130</v>
      </c>
      <c r="F285" s="2">
        <v>16626</v>
      </c>
      <c r="G285" s="2">
        <v>16904</v>
      </c>
      <c r="H285" s="2" cm="1">
        <v>-758103.17905751942</v>
      </c>
      <c r="I285" s="2" cm="1">
        <v>-44.847561468144782</v>
      </c>
      <c r="J285" s="6"/>
      <c r="K285" s="2" cm="1">
        <v>-60524.873937154189</v>
      </c>
      <c r="L285" s="2" cm="1">
        <v>-3.5805060303569682</v>
      </c>
      <c r="M285" s="82"/>
      <c r="N285" s="2" cm="1">
        <v>4104.5897714701096</v>
      </c>
      <c r="O285" s="2" cm="1">
        <v>0.24281766277035668</v>
      </c>
      <c r="P285" s="82"/>
      <c r="Q285" s="2">
        <f t="shared" si="53"/>
        <v>-56420.284165684076</v>
      </c>
      <c r="R285" s="2">
        <f t="shared" si="54"/>
        <v>-3.3376883675866114</v>
      </c>
      <c r="S285" s="21"/>
      <c r="T285" s="2">
        <f t="shared" si="55"/>
        <v>-814523.46322320355</v>
      </c>
      <c r="U285" s="2">
        <f t="shared" si="50"/>
        <v>-48.185249835731398</v>
      </c>
      <c r="W285" s="161"/>
      <c r="X285" s="160"/>
      <c r="Z285" s="8" t="s">
        <v>0</v>
      </c>
      <c r="AA285" s="8">
        <v>1</v>
      </c>
      <c r="AB285" s="8">
        <v>0</v>
      </c>
      <c r="AC285" s="8">
        <v>0</v>
      </c>
      <c r="AD285" s="8">
        <v>0</v>
      </c>
      <c r="AE285" s="8">
        <v>0</v>
      </c>
      <c r="AF285" s="8">
        <v>1</v>
      </c>
      <c r="AG285" s="8" t="s">
        <v>0</v>
      </c>
    </row>
    <row r="286" spans="1:33" ht="12.75" customHeight="1" x14ac:dyDescent="0.2">
      <c r="A286" s="86">
        <v>866</v>
      </c>
      <c r="B286" s="140">
        <v>73</v>
      </c>
      <c r="C286" s="120"/>
      <c r="D286" s="9">
        <v>10</v>
      </c>
      <c r="E286" s="9" t="s">
        <v>136</v>
      </c>
      <c r="F286" s="2">
        <v>16898</v>
      </c>
      <c r="G286" s="2">
        <v>17247</v>
      </c>
      <c r="H286" s="2" cm="1">
        <v>-518360.35969733284</v>
      </c>
      <c r="I286" s="2" cm="1">
        <v>-30.055102898900262</v>
      </c>
      <c r="J286" s="6"/>
      <c r="K286" s="2" cm="1">
        <v>-114574.87468093989</v>
      </c>
      <c r="L286" s="2" cm="1">
        <v>-6.6431770557743306</v>
      </c>
      <c r="M286" s="82"/>
      <c r="N286" s="2" cm="1">
        <v>4588.0195263066053</v>
      </c>
      <c r="O286" s="2" cm="1">
        <v>0.26601841052395231</v>
      </c>
      <c r="P286" s="82"/>
      <c r="Q286" s="2">
        <f t="shared" si="53"/>
        <v>-109986.85515463329</v>
      </c>
      <c r="R286" s="2">
        <f t="shared" si="54"/>
        <v>-6.3771586452503781</v>
      </c>
      <c r="S286" s="21"/>
      <c r="T286" s="2">
        <f t="shared" si="55"/>
        <v>-628347.21485196613</v>
      </c>
      <c r="U286" s="2">
        <f t="shared" si="50"/>
        <v>-36.432261544150641</v>
      </c>
      <c r="W286" s="161"/>
      <c r="X286" s="160"/>
      <c r="Z286" s="8" t="s">
        <v>0</v>
      </c>
      <c r="AA286" s="8">
        <v>1</v>
      </c>
      <c r="AB286" s="8">
        <v>0</v>
      </c>
      <c r="AC286" s="8">
        <v>0</v>
      </c>
      <c r="AD286" s="8">
        <v>0</v>
      </c>
      <c r="AE286" s="8">
        <v>0</v>
      </c>
      <c r="AF286" s="8">
        <v>1</v>
      </c>
      <c r="AG286" s="8" t="s">
        <v>0</v>
      </c>
    </row>
    <row r="287" spans="1:33" ht="12.75" customHeight="1" x14ac:dyDescent="0.2">
      <c r="A287" s="86">
        <v>1724</v>
      </c>
      <c r="B287" s="140">
        <v>78</v>
      </c>
      <c r="C287" s="120"/>
      <c r="D287" s="9">
        <v>10</v>
      </c>
      <c r="E287" s="9" t="s">
        <v>141</v>
      </c>
      <c r="F287" s="2">
        <v>18342</v>
      </c>
      <c r="G287" s="2">
        <v>18491</v>
      </c>
      <c r="H287" s="2" cm="1">
        <v>-413544.92164160823</v>
      </c>
      <c r="I287" s="2" cm="1">
        <v>-22.364659652891042</v>
      </c>
      <c r="J287" s="6"/>
      <c r="K287" s="2" cm="1">
        <v>59043.726112605655</v>
      </c>
      <c r="L287" s="2" cm="1">
        <v>3.1931061658431483</v>
      </c>
      <c r="M287" s="82"/>
      <c r="N287" s="2" cm="1">
        <v>-10565.477451251272</v>
      </c>
      <c r="O287" s="2" cm="1">
        <v>-0.57138486026992985</v>
      </c>
      <c r="P287" s="82"/>
      <c r="Q287" s="2">
        <f t="shared" si="53"/>
        <v>48478.248661354381</v>
      </c>
      <c r="R287" s="2">
        <f t="shared" si="54"/>
        <v>2.6217213055732183</v>
      </c>
      <c r="S287" s="21"/>
      <c r="T287" s="2">
        <f t="shared" si="55"/>
        <v>-365066.67298025388</v>
      </c>
      <c r="U287" s="2">
        <f t="shared" si="50"/>
        <v>-19.742938347317825</v>
      </c>
      <c r="W287" s="161"/>
      <c r="X287" s="160"/>
      <c r="Z287" s="8" t="s">
        <v>0</v>
      </c>
      <c r="AA287" s="8">
        <v>1</v>
      </c>
      <c r="AB287" s="8">
        <v>0</v>
      </c>
      <c r="AC287" s="8">
        <v>0</v>
      </c>
      <c r="AD287" s="8">
        <v>0</v>
      </c>
      <c r="AE287" s="8">
        <v>0</v>
      </c>
      <c r="AF287" s="8">
        <v>1</v>
      </c>
      <c r="AG287" s="8" t="s">
        <v>0</v>
      </c>
    </row>
    <row r="288" spans="1:33" ht="12.75" customHeight="1" x14ac:dyDescent="0.2">
      <c r="A288" s="86">
        <v>823</v>
      </c>
      <c r="B288" s="140">
        <v>81</v>
      </c>
      <c r="C288" s="120"/>
      <c r="D288" s="9">
        <v>10</v>
      </c>
      <c r="E288" s="9" t="s">
        <v>144</v>
      </c>
      <c r="F288" s="2">
        <v>18499</v>
      </c>
      <c r="G288" s="2">
        <v>18623</v>
      </c>
      <c r="H288" s="2" cm="1">
        <v>-665937.97705117334</v>
      </c>
      <c r="I288" s="2" cm="1">
        <v>-35.758899052310227</v>
      </c>
      <c r="J288" s="6"/>
      <c r="K288" s="2" cm="1">
        <v>360793.31510391342</v>
      </c>
      <c r="L288" s="2" cm="1">
        <v>19.37353353938213</v>
      </c>
      <c r="M288" s="82"/>
      <c r="N288" s="2" cm="1">
        <v>1686.3178248184104</v>
      </c>
      <c r="O288" s="2" cm="1">
        <v>9.055027787243787E-2</v>
      </c>
      <c r="P288" s="82"/>
      <c r="Q288" s="2">
        <f t="shared" si="53"/>
        <v>362479.63292873185</v>
      </c>
      <c r="R288" s="2">
        <f t="shared" si="54"/>
        <v>19.464083817254568</v>
      </c>
      <c r="S288" s="21"/>
      <c r="T288" s="2">
        <f t="shared" si="55"/>
        <v>-303458.34412244149</v>
      </c>
      <c r="U288" s="2">
        <f t="shared" si="50"/>
        <v>-16.294815235055655</v>
      </c>
      <c r="W288" s="161"/>
      <c r="X288" s="160"/>
      <c r="Z288" s="8" t="s">
        <v>0</v>
      </c>
      <c r="AA288" s="8">
        <v>1</v>
      </c>
      <c r="AB288" s="8">
        <v>0</v>
      </c>
      <c r="AC288" s="8">
        <v>0</v>
      </c>
      <c r="AD288" s="8">
        <v>0</v>
      </c>
      <c r="AE288" s="8">
        <v>0</v>
      </c>
      <c r="AF288" s="8">
        <v>1</v>
      </c>
      <c r="AG288" s="8" t="s">
        <v>0</v>
      </c>
    </row>
    <row r="289" spans="1:33" ht="12.75" customHeight="1" x14ac:dyDescent="0.2">
      <c r="A289" s="86">
        <v>770</v>
      </c>
      <c r="B289" s="140">
        <v>86</v>
      </c>
      <c r="C289" s="120"/>
      <c r="D289" s="9">
        <v>10</v>
      </c>
      <c r="E289" s="9" t="s">
        <v>149</v>
      </c>
      <c r="F289" s="2">
        <v>18554</v>
      </c>
      <c r="G289" s="2">
        <v>19110</v>
      </c>
      <c r="H289" s="2" cm="1">
        <v>-1569504.3480537608</v>
      </c>
      <c r="I289" s="2" cm="1">
        <v>-82.130002514587176</v>
      </c>
      <c r="J289" s="6"/>
      <c r="K289" s="2" cm="1">
        <v>570311.29750274564</v>
      </c>
      <c r="L289" s="2" cm="1">
        <v>29.843605311498987</v>
      </c>
      <c r="M289" s="82"/>
      <c r="N289" s="2" cm="1">
        <v>-20284.514755812572</v>
      </c>
      <c r="O289" s="2" cm="1">
        <v>-1.0614607407541901</v>
      </c>
      <c r="P289" s="82"/>
      <c r="Q289" s="2">
        <f t="shared" si="53"/>
        <v>550026.78274693305</v>
      </c>
      <c r="R289" s="2">
        <f t="shared" si="54"/>
        <v>28.782144570744798</v>
      </c>
      <c r="S289" s="21"/>
      <c r="T289" s="2">
        <f t="shared" si="55"/>
        <v>-1019477.5653068278</v>
      </c>
      <c r="U289" s="2">
        <f t="shared" si="50"/>
        <v>-53.347857943842378</v>
      </c>
      <c r="W289" s="161"/>
      <c r="X289" s="160"/>
      <c r="Z289" s="8" t="s">
        <v>0</v>
      </c>
      <c r="AA289" s="8">
        <v>1</v>
      </c>
      <c r="AB289" s="8">
        <v>0</v>
      </c>
      <c r="AC289" s="8">
        <v>0</v>
      </c>
      <c r="AD289" s="8">
        <v>0</v>
      </c>
      <c r="AE289" s="8">
        <v>0</v>
      </c>
      <c r="AF289" s="8">
        <v>1</v>
      </c>
      <c r="AG289" s="8" t="s">
        <v>0</v>
      </c>
    </row>
    <row r="290" spans="1:33" ht="12.75" customHeight="1" x14ac:dyDescent="0.2">
      <c r="A290" s="86">
        <v>847</v>
      </c>
      <c r="B290" s="140">
        <v>87</v>
      </c>
      <c r="C290" s="120"/>
      <c r="D290" s="9">
        <v>10</v>
      </c>
      <c r="E290" s="9" t="s">
        <v>150</v>
      </c>
      <c r="F290" s="2">
        <v>19036</v>
      </c>
      <c r="G290" s="2">
        <v>19322</v>
      </c>
      <c r="H290" s="2" cm="1">
        <v>1172684.1074296804</v>
      </c>
      <c r="I290" s="2" cm="1">
        <v>60.69165238741747</v>
      </c>
      <c r="J290" s="6"/>
      <c r="K290" s="2" cm="1">
        <v>-177135.19333436736</v>
      </c>
      <c r="L290" s="2" cm="1">
        <v>-9.167539247198393</v>
      </c>
      <c r="M290" s="82"/>
      <c r="N290" s="2" cm="1">
        <v>-3735.672712972957</v>
      </c>
      <c r="O290" s="2" cm="1">
        <v>-0.1933377866148927</v>
      </c>
      <c r="P290" s="82"/>
      <c r="Q290" s="2">
        <f t="shared" si="53"/>
        <v>-180870.86604734033</v>
      </c>
      <c r="R290" s="2">
        <f t="shared" si="54"/>
        <v>-9.360877033813285</v>
      </c>
      <c r="S290" s="21"/>
      <c r="T290" s="2">
        <f t="shared" si="55"/>
        <v>991813.24138234009</v>
      </c>
      <c r="U290" s="2">
        <f t="shared" si="50"/>
        <v>51.330775353604189</v>
      </c>
      <c r="W290" s="161"/>
      <c r="X290" s="160"/>
      <c r="Z290" s="8" t="s">
        <v>0</v>
      </c>
      <c r="AA290" s="8">
        <v>1</v>
      </c>
      <c r="AB290" s="8">
        <v>0</v>
      </c>
      <c r="AC290" s="8">
        <v>0</v>
      </c>
      <c r="AD290" s="8">
        <v>0</v>
      </c>
      <c r="AE290" s="8">
        <v>0</v>
      </c>
      <c r="AF290" s="8">
        <v>1</v>
      </c>
      <c r="AG290" s="8" t="s">
        <v>0</v>
      </c>
    </row>
    <row r="291" spans="1:33" ht="12.75" customHeight="1" x14ac:dyDescent="0.2">
      <c r="A291" s="86">
        <v>1728</v>
      </c>
      <c r="B291" s="140">
        <v>94</v>
      </c>
      <c r="C291" s="120"/>
      <c r="D291" s="9">
        <v>10</v>
      </c>
      <c r="E291" s="9" t="s">
        <v>157</v>
      </c>
      <c r="F291" s="2">
        <v>20063</v>
      </c>
      <c r="G291" s="2">
        <v>20175</v>
      </c>
      <c r="H291" s="2" cm="1">
        <v>-989551.9912770479</v>
      </c>
      <c r="I291" s="2" cm="1">
        <v>-49.048425837771887</v>
      </c>
      <c r="J291" s="6"/>
      <c r="K291" s="2" cm="1">
        <v>90067.575117881468</v>
      </c>
      <c r="L291" s="2" cm="1">
        <v>4.4643159909730592</v>
      </c>
      <c r="M291" s="82"/>
      <c r="N291" s="2" cm="1">
        <v>-30843.141685936444</v>
      </c>
      <c r="O291" s="2" cm="1">
        <v>-1.5287802570476552</v>
      </c>
      <c r="P291" s="82"/>
      <c r="Q291" s="2">
        <f t="shared" si="53"/>
        <v>59224.433431945028</v>
      </c>
      <c r="R291" s="2">
        <f t="shared" si="54"/>
        <v>2.9355357339254038</v>
      </c>
      <c r="S291" s="21"/>
      <c r="T291" s="2">
        <f t="shared" si="55"/>
        <v>-930327.55784510286</v>
      </c>
      <c r="U291" s="2">
        <f t="shared" si="50"/>
        <v>-46.112890103846489</v>
      </c>
      <c r="W291" s="161"/>
      <c r="X291" s="160"/>
      <c r="Z291" s="8" t="s">
        <v>0</v>
      </c>
      <c r="AA291" s="8">
        <v>0</v>
      </c>
      <c r="AB291" s="8">
        <v>1</v>
      </c>
      <c r="AC291" s="8">
        <v>0</v>
      </c>
      <c r="AD291" s="8">
        <v>0</v>
      </c>
      <c r="AE291" s="8">
        <v>0</v>
      </c>
      <c r="AF291" s="8">
        <v>1</v>
      </c>
      <c r="AG291" s="8" t="s">
        <v>0</v>
      </c>
    </row>
    <row r="292" spans="1:33" ht="12.75" customHeight="1" x14ac:dyDescent="0.2">
      <c r="A292" s="86">
        <v>1706</v>
      </c>
      <c r="B292" s="140">
        <v>95</v>
      </c>
      <c r="C292" s="120"/>
      <c r="D292" s="9">
        <v>10</v>
      </c>
      <c r="E292" s="9" t="s">
        <v>158</v>
      </c>
      <c r="F292" s="2">
        <v>20676</v>
      </c>
      <c r="G292" s="2">
        <v>20440</v>
      </c>
      <c r="H292" s="2" cm="1">
        <v>499362.13044375088</v>
      </c>
      <c r="I292" s="2" cm="1">
        <v>24.430632604880181</v>
      </c>
      <c r="J292" s="6"/>
      <c r="K292" s="2" cm="1">
        <v>82249.718680073856</v>
      </c>
      <c r="L292" s="2" cm="1">
        <v>4.0239588395339458</v>
      </c>
      <c r="M292" s="82"/>
      <c r="N292" s="2" cm="1">
        <v>-681.77746799080705</v>
      </c>
      <c r="O292" s="2" cm="1">
        <v>-3.3355062034775299E-2</v>
      </c>
      <c r="P292" s="82"/>
      <c r="Q292" s="2">
        <f t="shared" si="53"/>
        <v>81567.941212083053</v>
      </c>
      <c r="R292" s="2">
        <f t="shared" si="54"/>
        <v>3.9906037774991705</v>
      </c>
      <c r="S292" s="21"/>
      <c r="T292" s="2">
        <f t="shared" si="55"/>
        <v>580930.07165583398</v>
      </c>
      <c r="U292" s="2">
        <f t="shared" si="50"/>
        <v>28.421236382379352</v>
      </c>
      <c r="W292" s="161"/>
      <c r="X292" s="160"/>
      <c r="Z292" s="8" t="s">
        <v>0</v>
      </c>
      <c r="AA292" s="8">
        <v>0</v>
      </c>
      <c r="AB292" s="8">
        <v>1</v>
      </c>
      <c r="AC292" s="8">
        <v>0</v>
      </c>
      <c r="AD292" s="8">
        <v>0</v>
      </c>
      <c r="AE292" s="8">
        <v>0</v>
      </c>
      <c r="AF292" s="8">
        <v>1</v>
      </c>
      <c r="AG292" s="8" t="s">
        <v>0</v>
      </c>
    </row>
    <row r="293" spans="1:33" ht="12.75" customHeight="1" x14ac:dyDescent="0.2">
      <c r="A293" s="86">
        <v>779</v>
      </c>
      <c r="B293" s="140">
        <v>100</v>
      </c>
      <c r="C293" s="120"/>
      <c r="D293" s="9">
        <v>10</v>
      </c>
      <c r="E293" s="9" t="s">
        <v>163</v>
      </c>
      <c r="F293" s="2">
        <v>21504</v>
      </c>
      <c r="G293" s="2">
        <v>21515</v>
      </c>
      <c r="H293" s="2" cm="1">
        <v>-154383.74020191468</v>
      </c>
      <c r="I293" s="2" cm="1">
        <v>-7.1756328237004272</v>
      </c>
      <c r="J293" s="6"/>
      <c r="K293" s="2" cm="1">
        <v>-339569.16574365902</v>
      </c>
      <c r="L293" s="2" cm="1">
        <v>-15.782903357827516</v>
      </c>
      <c r="M293" s="82"/>
      <c r="N293" s="2" cm="1">
        <v>-6737.0895392630118</v>
      </c>
      <c r="O293" s="2" cm="1">
        <v>-0.31313453587092782</v>
      </c>
      <c r="P293" s="82"/>
      <c r="Q293" s="2">
        <f t="shared" si="53"/>
        <v>-346306.25528292201</v>
      </c>
      <c r="R293" s="2">
        <f t="shared" si="54"/>
        <v>-16.096037893698444</v>
      </c>
      <c r="S293" s="21"/>
      <c r="T293" s="2">
        <f t="shared" si="55"/>
        <v>-500689.99548483669</v>
      </c>
      <c r="U293" s="2">
        <f t="shared" si="50"/>
        <v>-23.271670717398869</v>
      </c>
      <c r="W293" s="161"/>
      <c r="X293" s="160"/>
      <c r="Z293" s="8" t="s">
        <v>0</v>
      </c>
      <c r="AA293" s="8">
        <v>0</v>
      </c>
      <c r="AB293" s="8">
        <v>1</v>
      </c>
      <c r="AC293" s="8">
        <v>0</v>
      </c>
      <c r="AD293" s="8">
        <v>0</v>
      </c>
      <c r="AE293" s="8">
        <v>0</v>
      </c>
      <c r="AF293" s="8">
        <v>1</v>
      </c>
      <c r="AG293" s="8" t="s">
        <v>0</v>
      </c>
    </row>
    <row r="294" spans="1:33" ht="12.75" customHeight="1" x14ac:dyDescent="0.2">
      <c r="A294" s="86">
        <v>879</v>
      </c>
      <c r="B294" s="140">
        <v>102</v>
      </c>
      <c r="C294" s="120"/>
      <c r="D294" s="9">
        <v>10</v>
      </c>
      <c r="E294" s="9" t="s">
        <v>165</v>
      </c>
      <c r="F294" s="2">
        <v>21657</v>
      </c>
      <c r="G294" s="2">
        <v>21612</v>
      </c>
      <c r="H294" s="2" cm="1">
        <v>-495974.79464692809</v>
      </c>
      <c r="I294" s="2" cm="1">
        <v>-22.949046578147701</v>
      </c>
      <c r="J294" s="6"/>
      <c r="K294" s="2" cm="1">
        <v>567729.82555371162</v>
      </c>
      <c r="L294" s="2" cm="1">
        <v>26.269194223288526</v>
      </c>
      <c r="M294" s="82"/>
      <c r="N294" s="2" cm="1">
        <v>-5698.587239767372</v>
      </c>
      <c r="O294" s="2" cm="1">
        <v>-0.26367699610250656</v>
      </c>
      <c r="P294" s="82"/>
      <c r="Q294" s="2">
        <f t="shared" si="53"/>
        <v>562031.2383139442</v>
      </c>
      <c r="R294" s="2">
        <f t="shared" si="54"/>
        <v>26.005517227186019</v>
      </c>
      <c r="S294" s="21"/>
      <c r="T294" s="2">
        <f t="shared" si="55"/>
        <v>66056.443667016109</v>
      </c>
      <c r="U294" s="2">
        <f t="shared" si="50"/>
        <v>3.0564706490383169</v>
      </c>
      <c r="W294" s="161"/>
      <c r="X294" s="160"/>
      <c r="Z294" s="8" t="s">
        <v>0</v>
      </c>
      <c r="AA294" s="8">
        <v>0</v>
      </c>
      <c r="AB294" s="8">
        <v>1</v>
      </c>
      <c r="AC294" s="8">
        <v>0</v>
      </c>
      <c r="AD294" s="8">
        <v>0</v>
      </c>
      <c r="AE294" s="8">
        <v>0</v>
      </c>
      <c r="AF294" s="8">
        <v>1</v>
      </c>
      <c r="AG294" s="8" t="s">
        <v>0</v>
      </c>
    </row>
    <row r="295" spans="1:33" ht="12.75" customHeight="1" x14ac:dyDescent="0.2">
      <c r="A295" s="86">
        <v>873</v>
      </c>
      <c r="B295" s="140">
        <v>105</v>
      </c>
      <c r="C295" s="120"/>
      <c r="D295" s="9">
        <v>10</v>
      </c>
      <c r="E295" s="9" t="s">
        <v>168</v>
      </c>
      <c r="F295" s="2">
        <v>21837</v>
      </c>
      <c r="G295" s="2">
        <v>21866</v>
      </c>
      <c r="H295" s="2" cm="1">
        <v>462707.30768551352</v>
      </c>
      <c r="I295" s="2" cm="1">
        <v>21.161040322213186</v>
      </c>
      <c r="J295" s="6"/>
      <c r="K295" s="2" cm="1">
        <v>249399.58136687835</v>
      </c>
      <c r="L295" s="2" cm="1">
        <v>11.405816398375485</v>
      </c>
      <c r="M295" s="82"/>
      <c r="N295" s="2" cm="1">
        <v>-34178.891211666589</v>
      </c>
      <c r="O295" s="2" cm="1">
        <v>-1.5631067050062466</v>
      </c>
      <c r="P295" s="82"/>
      <c r="Q295" s="2">
        <f t="shared" si="53"/>
        <v>215220.69015521178</v>
      </c>
      <c r="R295" s="2">
        <f t="shared" si="54"/>
        <v>9.8427096933692386</v>
      </c>
      <c r="S295" s="21"/>
      <c r="T295" s="2">
        <f t="shared" si="55"/>
        <v>677927.99784072535</v>
      </c>
      <c r="U295" s="2">
        <f t="shared" si="50"/>
        <v>31.003750015582426</v>
      </c>
      <c r="W295" s="161"/>
      <c r="X295" s="160"/>
      <c r="Z295" s="8" t="s">
        <v>0</v>
      </c>
      <c r="AA295" s="8">
        <v>0</v>
      </c>
      <c r="AB295" s="8">
        <v>1</v>
      </c>
      <c r="AC295" s="8">
        <v>0</v>
      </c>
      <c r="AD295" s="8">
        <v>0</v>
      </c>
      <c r="AE295" s="8">
        <v>0</v>
      </c>
      <c r="AF295" s="8">
        <v>1</v>
      </c>
      <c r="AG295" s="8" t="s">
        <v>0</v>
      </c>
    </row>
    <row r="296" spans="1:33" ht="12.75" customHeight="1" x14ac:dyDescent="0.2">
      <c r="A296" s="86">
        <v>1659</v>
      </c>
      <c r="B296" s="140">
        <v>108</v>
      </c>
      <c r="C296" s="120"/>
      <c r="D296" s="9">
        <v>10</v>
      </c>
      <c r="E296" s="9" t="s">
        <v>171</v>
      </c>
      <c r="F296" s="2">
        <v>21942</v>
      </c>
      <c r="G296" s="2">
        <v>22333</v>
      </c>
      <c r="H296" s="2" cm="1">
        <v>-331163.61502439389</v>
      </c>
      <c r="I296" s="2" cm="1">
        <v>-14.828442888299552</v>
      </c>
      <c r="J296" s="6"/>
      <c r="K296" s="2" cm="1">
        <v>119573.43425106211</v>
      </c>
      <c r="L296" s="2" cm="1">
        <v>5.3541142816039988</v>
      </c>
      <c r="M296" s="82"/>
      <c r="N296" s="2" cm="1">
        <v>-4901.2706975625406</v>
      </c>
      <c r="O296" s="2" cm="1">
        <v>-0.21946315754992793</v>
      </c>
      <c r="P296" s="82"/>
      <c r="Q296" s="2">
        <f t="shared" si="53"/>
        <v>114672.16355349956</v>
      </c>
      <c r="R296" s="2">
        <f t="shared" si="54"/>
        <v>5.1346511240540709</v>
      </c>
      <c r="S296" s="21"/>
      <c r="T296" s="2">
        <f t="shared" si="55"/>
        <v>-216491.45147089433</v>
      </c>
      <c r="U296" s="2">
        <f t="shared" si="50"/>
        <v>-9.6937917642454821</v>
      </c>
      <c r="W296" s="161"/>
      <c r="X296" s="160"/>
      <c r="Z296" s="8" t="s">
        <v>0</v>
      </c>
      <c r="AA296" s="8">
        <v>0</v>
      </c>
      <c r="AB296" s="8">
        <v>1</v>
      </c>
      <c r="AC296" s="8">
        <v>0</v>
      </c>
      <c r="AD296" s="8">
        <v>0</v>
      </c>
      <c r="AE296" s="8">
        <v>0</v>
      </c>
      <c r="AF296" s="8">
        <v>1</v>
      </c>
      <c r="AG296" s="8" t="s">
        <v>0</v>
      </c>
    </row>
    <row r="297" spans="1:33" ht="12.75" customHeight="1" x14ac:dyDescent="0.2">
      <c r="A297" s="86">
        <v>840</v>
      </c>
      <c r="B297" s="140">
        <v>110</v>
      </c>
      <c r="C297" s="120"/>
      <c r="D297" s="9">
        <v>10</v>
      </c>
      <c r="E297" s="9" t="s">
        <v>173</v>
      </c>
      <c r="F297" s="2">
        <v>22345</v>
      </c>
      <c r="G297" s="2">
        <v>22572</v>
      </c>
      <c r="H297" s="2" cm="1">
        <v>606438.46228096914</v>
      </c>
      <c r="I297" s="2" cm="1">
        <v>26.866846636583784</v>
      </c>
      <c r="J297" s="6"/>
      <c r="K297" s="2" cm="1">
        <v>329023.4967959816</v>
      </c>
      <c r="L297" s="2" cm="1">
        <v>14.576621335990678</v>
      </c>
      <c r="M297" s="82"/>
      <c r="N297" s="2" cm="1">
        <v>-59304.65476877804</v>
      </c>
      <c r="O297" s="2" cm="1">
        <v>-2.6273548984927362</v>
      </c>
      <c r="P297" s="82"/>
      <c r="Q297" s="2">
        <f t="shared" si="53"/>
        <v>269718.84202720353</v>
      </c>
      <c r="R297" s="2">
        <f t="shared" si="54"/>
        <v>11.949266437497942</v>
      </c>
      <c r="S297" s="21"/>
      <c r="T297" s="2">
        <f t="shared" si="55"/>
        <v>876157.30430817266</v>
      </c>
      <c r="U297" s="2">
        <f t="shared" si="50"/>
        <v>38.816113074081727</v>
      </c>
      <c r="W297" s="161"/>
      <c r="X297" s="160"/>
      <c r="Z297" s="8" t="s">
        <v>0</v>
      </c>
      <c r="AA297" s="8">
        <v>0</v>
      </c>
      <c r="AB297" s="8">
        <v>1</v>
      </c>
      <c r="AC297" s="8">
        <v>0</v>
      </c>
      <c r="AD297" s="8">
        <v>0</v>
      </c>
      <c r="AE297" s="8">
        <v>0</v>
      </c>
      <c r="AF297" s="8">
        <v>1</v>
      </c>
      <c r="AG297" s="8" t="s">
        <v>0</v>
      </c>
    </row>
    <row r="298" spans="1:33" ht="12.75" customHeight="1" x14ac:dyDescent="0.2">
      <c r="A298" s="86">
        <v>820</v>
      </c>
      <c r="B298" s="140">
        <v>117</v>
      </c>
      <c r="C298" s="120"/>
      <c r="D298" s="9">
        <v>10</v>
      </c>
      <c r="E298" s="9" t="s">
        <v>180</v>
      </c>
      <c r="F298" s="2">
        <v>22866</v>
      </c>
      <c r="G298" s="2">
        <v>23186</v>
      </c>
      <c r="H298" s="2" cm="1">
        <v>-571023.74823534908</v>
      </c>
      <c r="I298" s="2" cm="1">
        <v>-24.627954292907319</v>
      </c>
      <c r="J298" s="6"/>
      <c r="K298" s="2" cm="1">
        <v>-84734.18863657047</v>
      </c>
      <c r="L298" s="2" cm="1">
        <v>-3.6545410435853736</v>
      </c>
      <c r="M298" s="82"/>
      <c r="N298" s="2" cm="1">
        <v>-1528.3848838193553</v>
      </c>
      <c r="O298" s="2" cm="1">
        <v>-6.5918437152564277E-2</v>
      </c>
      <c r="P298" s="82"/>
      <c r="Q298" s="2">
        <f t="shared" si="53"/>
        <v>-86262.573520389822</v>
      </c>
      <c r="R298" s="2">
        <f t="shared" si="54"/>
        <v>-3.7204594807379379</v>
      </c>
      <c r="S298" s="21"/>
      <c r="T298" s="2">
        <f t="shared" si="55"/>
        <v>-657286.32175573893</v>
      </c>
      <c r="U298" s="2">
        <f t="shared" si="50"/>
        <v>-28.348413773645255</v>
      </c>
      <c r="W298" s="161"/>
      <c r="X298" s="160"/>
      <c r="Z298" s="8" t="s">
        <v>0</v>
      </c>
      <c r="AA298" s="8">
        <v>0</v>
      </c>
      <c r="AB298" s="8">
        <v>1</v>
      </c>
      <c r="AC298" s="8">
        <v>0</v>
      </c>
      <c r="AD298" s="8">
        <v>0</v>
      </c>
      <c r="AE298" s="8">
        <v>0</v>
      </c>
      <c r="AF298" s="8">
        <v>1</v>
      </c>
      <c r="AG298" s="8" t="s">
        <v>0</v>
      </c>
    </row>
    <row r="299" spans="1:33" ht="12.75" customHeight="1" x14ac:dyDescent="0.2">
      <c r="A299" s="86">
        <v>809</v>
      </c>
      <c r="B299" s="140">
        <v>119</v>
      </c>
      <c r="C299" s="120"/>
      <c r="D299" s="9">
        <v>10</v>
      </c>
      <c r="E299" s="9" t="s">
        <v>182</v>
      </c>
      <c r="F299" s="2">
        <v>23093</v>
      </c>
      <c r="G299" s="2">
        <v>23327</v>
      </c>
      <c r="H299" s="2" cm="1">
        <v>-1551767.4752505329</v>
      </c>
      <c r="I299" s="2" cm="1">
        <v>-66.52237644148552</v>
      </c>
      <c r="J299" s="6"/>
      <c r="K299" s="2" cm="1">
        <v>293967.46655658493</v>
      </c>
      <c r="L299" s="2" cm="1">
        <v>12.602026259552661</v>
      </c>
      <c r="M299" s="82"/>
      <c r="N299" s="2" cm="1">
        <v>6014.246736403933</v>
      </c>
      <c r="O299" s="2" cm="1">
        <v>0.25782341220062299</v>
      </c>
      <c r="P299" s="82"/>
      <c r="Q299" s="2">
        <f t="shared" si="53"/>
        <v>299981.71329298883</v>
      </c>
      <c r="R299" s="2">
        <f t="shared" si="54"/>
        <v>12.859849671753283</v>
      </c>
      <c r="S299" s="21"/>
      <c r="T299" s="2">
        <f t="shared" si="55"/>
        <v>-1251785.7619575439</v>
      </c>
      <c r="U299" s="2">
        <f t="shared" si="50"/>
        <v>-53.662526769732239</v>
      </c>
      <c r="W299" s="161"/>
      <c r="X299" s="160"/>
      <c r="Z299" s="8" t="s">
        <v>0</v>
      </c>
      <c r="AA299" s="8">
        <v>0</v>
      </c>
      <c r="AB299" s="8">
        <v>1</v>
      </c>
      <c r="AC299" s="8">
        <v>0</v>
      </c>
      <c r="AD299" s="8">
        <v>0</v>
      </c>
      <c r="AE299" s="8">
        <v>0</v>
      </c>
      <c r="AF299" s="8">
        <v>1</v>
      </c>
      <c r="AG299" s="8" t="s">
        <v>0</v>
      </c>
    </row>
    <row r="300" spans="1:33" ht="12.75" customHeight="1" x14ac:dyDescent="0.2">
      <c r="A300" s="86">
        <v>785</v>
      </c>
      <c r="B300" s="140">
        <v>126</v>
      </c>
      <c r="C300" s="120"/>
      <c r="D300" s="9">
        <v>10</v>
      </c>
      <c r="E300" s="9" t="s">
        <v>189</v>
      </c>
      <c r="F300" s="2">
        <v>23317</v>
      </c>
      <c r="G300" s="2">
        <v>23793</v>
      </c>
      <c r="H300" s="2" cm="1">
        <v>-2093837.5941050248</v>
      </c>
      <c r="I300" s="2" cm="1">
        <v>-88.002252515656906</v>
      </c>
      <c r="J300" s="6"/>
      <c r="K300" s="2" cm="1">
        <v>-702363.41157589899</v>
      </c>
      <c r="L300" s="2" cm="1">
        <v>-29.51974999268268</v>
      </c>
      <c r="M300" s="82"/>
      <c r="N300" s="2" cm="1">
        <v>-26326.980104422244</v>
      </c>
      <c r="O300" s="2" cm="1">
        <v>-1.1065010761325702</v>
      </c>
      <c r="P300" s="82"/>
      <c r="Q300" s="2">
        <f t="shared" si="53"/>
        <v>-728690.39168032119</v>
      </c>
      <c r="R300" s="2">
        <f t="shared" si="54"/>
        <v>-30.62625106881525</v>
      </c>
      <c r="S300" s="21"/>
      <c r="T300" s="2">
        <f t="shared" si="55"/>
        <v>-2822527.985785346</v>
      </c>
      <c r="U300" s="2">
        <f t="shared" si="50"/>
        <v>-118.62850358447216</v>
      </c>
      <c r="W300" s="161"/>
      <c r="X300" s="160"/>
      <c r="Z300" s="8" t="s">
        <v>0</v>
      </c>
      <c r="AA300" s="8">
        <v>0</v>
      </c>
      <c r="AB300" s="8">
        <v>1</v>
      </c>
      <c r="AC300" s="8">
        <v>0</v>
      </c>
      <c r="AD300" s="8">
        <v>0</v>
      </c>
      <c r="AE300" s="8">
        <v>0</v>
      </c>
      <c r="AF300" s="8">
        <v>1</v>
      </c>
      <c r="AG300" s="8" t="s">
        <v>0</v>
      </c>
    </row>
    <row r="301" spans="1:33" ht="12.75" customHeight="1" x14ac:dyDescent="0.2">
      <c r="A301" s="86">
        <v>1684</v>
      </c>
      <c r="B301" s="140">
        <v>138</v>
      </c>
      <c r="C301" s="120"/>
      <c r="D301" s="9">
        <v>10</v>
      </c>
      <c r="E301" s="9" t="s">
        <v>201</v>
      </c>
      <c r="F301" s="2">
        <v>24696</v>
      </c>
      <c r="G301" s="2">
        <v>24931</v>
      </c>
      <c r="H301" s="2" cm="1">
        <v>28484.019842278212</v>
      </c>
      <c r="I301" s="2" cm="1">
        <v>1.1425141326973733</v>
      </c>
      <c r="J301" s="6"/>
      <c r="K301" s="2" cm="1">
        <v>733252.62815075333</v>
      </c>
      <c r="L301" s="2" cm="1">
        <v>29.41128025954648</v>
      </c>
      <c r="M301" s="82"/>
      <c r="N301" s="2" cm="1">
        <v>-72888.538436173243</v>
      </c>
      <c r="O301" s="2" cm="1">
        <v>-2.9236107029871743</v>
      </c>
      <c r="P301" s="82"/>
      <c r="Q301" s="2">
        <f t="shared" si="53"/>
        <v>660364.0897145801</v>
      </c>
      <c r="R301" s="2">
        <f t="shared" si="54"/>
        <v>26.487669556559304</v>
      </c>
      <c r="S301" s="21"/>
      <c r="T301" s="2">
        <f t="shared" si="55"/>
        <v>688848.10955685831</v>
      </c>
      <c r="U301" s="2">
        <f t="shared" si="50"/>
        <v>27.630183689256683</v>
      </c>
      <c r="W301" s="161"/>
      <c r="X301" s="160"/>
      <c r="Z301" s="8" t="s">
        <v>0</v>
      </c>
      <c r="AA301" s="8">
        <v>0</v>
      </c>
      <c r="AB301" s="8">
        <v>1</v>
      </c>
      <c r="AC301" s="8">
        <v>0</v>
      </c>
      <c r="AD301" s="8">
        <v>0</v>
      </c>
      <c r="AE301" s="8">
        <v>0</v>
      </c>
      <c r="AF301" s="8">
        <v>1</v>
      </c>
      <c r="AG301" s="8" t="s">
        <v>0</v>
      </c>
    </row>
    <row r="302" spans="1:33" ht="12.75" customHeight="1" x14ac:dyDescent="0.2">
      <c r="A302" s="86">
        <v>851</v>
      </c>
      <c r="B302" s="140">
        <v>141</v>
      </c>
      <c r="C302" s="120"/>
      <c r="D302" s="9">
        <v>10</v>
      </c>
      <c r="E302" s="9" t="s">
        <v>204</v>
      </c>
      <c r="F302" s="2">
        <v>23970</v>
      </c>
      <c r="G302" s="2">
        <v>25054</v>
      </c>
      <c r="H302" s="2" cm="1">
        <v>877947.32338483352</v>
      </c>
      <c r="I302" s="2" cm="1">
        <v>35.042201779549515</v>
      </c>
      <c r="J302" s="6"/>
      <c r="K302" s="2" cm="1">
        <v>28390.230963050621</v>
      </c>
      <c r="L302" s="2" cm="1">
        <v>1.1331616094456223</v>
      </c>
      <c r="M302" s="82"/>
      <c r="N302" s="2" cm="1">
        <v>-8278.0028753636288</v>
      </c>
      <c r="O302" s="2" cm="1">
        <v>-0.3304064371103867</v>
      </c>
      <c r="P302" s="82"/>
      <c r="Q302" s="2">
        <f t="shared" si="53"/>
        <v>20112.228087686992</v>
      </c>
      <c r="R302" s="2">
        <f t="shared" si="54"/>
        <v>0.80275517233523552</v>
      </c>
      <c r="S302" s="21"/>
      <c r="T302" s="2">
        <f t="shared" si="55"/>
        <v>898059.55147252046</v>
      </c>
      <c r="U302" s="2">
        <f t="shared" si="50"/>
        <v>35.844956951884747</v>
      </c>
      <c r="W302" s="161"/>
      <c r="X302" s="160"/>
      <c r="Z302" s="8" t="s">
        <v>0</v>
      </c>
      <c r="AA302" s="8">
        <v>0</v>
      </c>
      <c r="AB302" s="8">
        <v>1</v>
      </c>
      <c r="AC302" s="8">
        <v>0</v>
      </c>
      <c r="AD302" s="8">
        <v>0</v>
      </c>
      <c r="AE302" s="8">
        <v>0</v>
      </c>
      <c r="AF302" s="8">
        <v>1</v>
      </c>
      <c r="AG302" s="8" t="s">
        <v>0</v>
      </c>
    </row>
    <row r="303" spans="1:33" ht="12.75" customHeight="1" x14ac:dyDescent="0.2">
      <c r="A303" s="86">
        <v>766</v>
      </c>
      <c r="B303" s="140">
        <v>153</v>
      </c>
      <c r="C303" s="120"/>
      <c r="D303" s="9">
        <v>10</v>
      </c>
      <c r="E303" s="9" t="s">
        <v>216</v>
      </c>
      <c r="F303" s="2">
        <v>25509</v>
      </c>
      <c r="G303" s="2">
        <v>26051</v>
      </c>
      <c r="H303" s="2" cm="1">
        <v>-618876.71383941453</v>
      </c>
      <c r="I303" s="2" cm="1">
        <v>-23.756351535043358</v>
      </c>
      <c r="J303" s="6"/>
      <c r="K303" s="2" cm="1">
        <v>494909.7134863892</v>
      </c>
      <c r="L303" s="2" cm="1">
        <v>18.99772421351922</v>
      </c>
      <c r="M303" s="82"/>
      <c r="N303" s="2" cm="1">
        <v>18668.582881339669</v>
      </c>
      <c r="O303" s="2" cm="1">
        <v>0.71661674720124635</v>
      </c>
      <c r="P303" s="82"/>
      <c r="Q303" s="2">
        <f t="shared" si="53"/>
        <v>513578.29636772885</v>
      </c>
      <c r="R303" s="2">
        <f t="shared" si="54"/>
        <v>19.714340960720467</v>
      </c>
      <c r="S303" s="21"/>
      <c r="T303" s="2">
        <f t="shared" si="55"/>
        <v>-105298.41747168568</v>
      </c>
      <c r="U303" s="2">
        <f t="shared" si="50"/>
        <v>-4.0420105743228927</v>
      </c>
      <c r="W303" s="161"/>
      <c r="X303" s="160"/>
      <c r="Z303" s="8" t="s">
        <v>0</v>
      </c>
      <c r="AA303" s="8">
        <v>0</v>
      </c>
      <c r="AB303" s="8">
        <v>1</v>
      </c>
      <c r="AC303" s="8">
        <v>0</v>
      </c>
      <c r="AD303" s="8">
        <v>0</v>
      </c>
      <c r="AE303" s="8">
        <v>0</v>
      </c>
      <c r="AF303" s="8">
        <v>1</v>
      </c>
      <c r="AG303" s="8" t="s">
        <v>0</v>
      </c>
    </row>
    <row r="304" spans="1:33" ht="12.75" customHeight="1" x14ac:dyDescent="0.2">
      <c r="A304" s="86">
        <v>824</v>
      </c>
      <c r="B304" s="140">
        <v>154</v>
      </c>
      <c r="C304" s="120"/>
      <c r="D304" s="9">
        <v>10</v>
      </c>
      <c r="E304" s="9" t="s">
        <v>217</v>
      </c>
      <c r="F304" s="2">
        <v>25936</v>
      </c>
      <c r="G304" s="2">
        <v>26140</v>
      </c>
      <c r="H304" s="2" cm="1">
        <v>-1263173.8024482154</v>
      </c>
      <c r="I304" s="2" cm="1">
        <v>-48.323404837345656</v>
      </c>
      <c r="J304" s="6"/>
      <c r="K304" s="2" cm="1">
        <v>-172636.25501248124</v>
      </c>
      <c r="L304" s="2" cm="1">
        <v>-6.6042943769120601</v>
      </c>
      <c r="M304" s="82"/>
      <c r="N304" s="2" cm="1">
        <v>-23396.628577230193</v>
      </c>
      <c r="O304" s="2" cm="1">
        <v>-0.89505082544874492</v>
      </c>
      <c r="P304" s="82"/>
      <c r="Q304" s="2">
        <f t="shared" si="53"/>
        <v>-196032.88358971145</v>
      </c>
      <c r="R304" s="2">
        <f t="shared" si="54"/>
        <v>-7.4993452023608054</v>
      </c>
      <c r="S304" s="21"/>
      <c r="T304" s="2">
        <f t="shared" si="55"/>
        <v>-1459206.6860379269</v>
      </c>
      <c r="U304" s="2">
        <f t="shared" si="50"/>
        <v>-55.822750039706463</v>
      </c>
      <c r="W304" s="161"/>
      <c r="X304" s="160"/>
      <c r="Z304" s="8" t="s">
        <v>0</v>
      </c>
      <c r="AA304" s="8">
        <v>0</v>
      </c>
      <c r="AB304" s="8">
        <v>1</v>
      </c>
      <c r="AC304" s="8">
        <v>0</v>
      </c>
      <c r="AD304" s="8">
        <v>0</v>
      </c>
      <c r="AE304" s="8">
        <v>0</v>
      </c>
      <c r="AF304" s="8">
        <v>1</v>
      </c>
      <c r="AG304" s="8" t="s">
        <v>0</v>
      </c>
    </row>
    <row r="305" spans="1:33" ht="12.75" customHeight="1" x14ac:dyDescent="0.2">
      <c r="A305" s="86">
        <v>865</v>
      </c>
      <c r="B305" s="140">
        <v>157</v>
      </c>
      <c r="C305" s="120"/>
      <c r="D305" s="9">
        <v>10</v>
      </c>
      <c r="E305" s="9" t="s">
        <v>220</v>
      </c>
      <c r="F305" s="2">
        <v>26183</v>
      </c>
      <c r="G305" s="2">
        <v>26396</v>
      </c>
      <c r="H305" s="2" cm="1">
        <v>-1530232.9383979477</v>
      </c>
      <c r="I305" s="2" cm="1">
        <v>-57.972152538185625</v>
      </c>
      <c r="J305" s="6"/>
      <c r="K305" s="2" cm="1">
        <v>644455.03616942477</v>
      </c>
      <c r="L305" s="2" cm="1">
        <v>24.414874835938203</v>
      </c>
      <c r="M305" s="82"/>
      <c r="N305" s="2" cm="1">
        <v>-121358.8026492544</v>
      </c>
      <c r="O305" s="2" cm="1">
        <v>-4.5976209520099411</v>
      </c>
      <c r="P305" s="82"/>
      <c r="Q305" s="2">
        <f t="shared" ref="Q305:Q334" si="56">K305+N305</f>
        <v>523096.23352017038</v>
      </c>
      <c r="R305" s="2">
        <f t="shared" ref="R305:R334" si="57">L305+O305</f>
        <v>19.817253883928263</v>
      </c>
      <c r="S305" s="21"/>
      <c r="T305" s="2">
        <f t="shared" ref="T305:T334" si="58">H305+Q305</f>
        <v>-1007136.7048777773</v>
      </c>
      <c r="U305" s="2">
        <f t="shared" si="50"/>
        <v>-38.154898654257359</v>
      </c>
      <c r="W305" s="161"/>
      <c r="X305" s="160"/>
      <c r="Z305" s="8" t="s">
        <v>0</v>
      </c>
      <c r="AA305" s="8">
        <v>0</v>
      </c>
      <c r="AB305" s="8">
        <v>1</v>
      </c>
      <c r="AC305" s="8">
        <v>0</v>
      </c>
      <c r="AD305" s="8">
        <v>0</v>
      </c>
      <c r="AE305" s="8">
        <v>0</v>
      </c>
      <c r="AF305" s="8">
        <v>1</v>
      </c>
      <c r="AG305" s="8" t="s">
        <v>0</v>
      </c>
    </row>
    <row r="306" spans="1:33" ht="12.75" customHeight="1" x14ac:dyDescent="0.2">
      <c r="A306" s="86">
        <v>784</v>
      </c>
      <c r="B306" s="140">
        <v>158</v>
      </c>
      <c r="C306" s="120"/>
      <c r="D306" s="9">
        <v>10</v>
      </c>
      <c r="E306" s="9" t="s">
        <v>221</v>
      </c>
      <c r="F306" s="2">
        <v>26220</v>
      </c>
      <c r="G306" s="2">
        <v>26431</v>
      </c>
      <c r="H306" s="2" cm="1">
        <v>-1762030.5820760066</v>
      </c>
      <c r="I306" s="2" cm="1">
        <v>-66.665301429231079</v>
      </c>
      <c r="J306" s="6"/>
      <c r="K306" s="2" cm="1">
        <v>534680.4773439602</v>
      </c>
      <c r="L306" s="2" cm="1">
        <v>20.229294288674669</v>
      </c>
      <c r="M306" s="82"/>
      <c r="N306" s="2" cm="1">
        <v>32326.952975988723</v>
      </c>
      <c r="O306" s="2" cm="1">
        <v>1.2230696143160955</v>
      </c>
      <c r="P306" s="82"/>
      <c r="Q306" s="2">
        <f t="shared" si="56"/>
        <v>567007.43031994894</v>
      </c>
      <c r="R306" s="2">
        <f t="shared" si="57"/>
        <v>21.452363902990765</v>
      </c>
      <c r="S306" s="21"/>
      <c r="T306" s="2">
        <f t="shared" si="58"/>
        <v>-1195023.1517560575</v>
      </c>
      <c r="U306" s="2">
        <f t="shared" si="50"/>
        <v>-45.212937526240303</v>
      </c>
      <c r="W306" s="161"/>
      <c r="X306" s="160"/>
      <c r="Z306" s="8" t="s">
        <v>0</v>
      </c>
      <c r="AA306" s="8">
        <v>0</v>
      </c>
      <c r="AB306" s="8">
        <v>1</v>
      </c>
      <c r="AC306" s="8">
        <v>0</v>
      </c>
      <c r="AD306" s="8">
        <v>0</v>
      </c>
      <c r="AE306" s="8">
        <v>0</v>
      </c>
      <c r="AF306" s="8">
        <v>1</v>
      </c>
      <c r="AG306" s="8" t="s">
        <v>0</v>
      </c>
    </row>
    <row r="307" spans="1:33" ht="12.75" customHeight="1" x14ac:dyDescent="0.2">
      <c r="A307" s="86">
        <v>1719</v>
      </c>
      <c r="B307" s="140">
        <v>164</v>
      </c>
      <c r="C307" s="120"/>
      <c r="D307" s="9">
        <v>10</v>
      </c>
      <c r="E307" s="9" t="s">
        <v>227</v>
      </c>
      <c r="F307" s="2">
        <v>26869</v>
      </c>
      <c r="G307" s="2">
        <v>27150</v>
      </c>
      <c r="H307" s="2" cm="1">
        <v>-379602.48791413708</v>
      </c>
      <c r="I307" s="2" cm="1">
        <v>-13.981675429618308</v>
      </c>
      <c r="J307" s="6"/>
      <c r="K307" s="2" cm="1">
        <v>15931.715533056995</v>
      </c>
      <c r="L307" s="2" cm="1">
        <v>0.58680351871296477</v>
      </c>
      <c r="M307" s="82"/>
      <c r="N307" s="2" cm="1">
        <v>603.45967432627549</v>
      </c>
      <c r="O307" s="2" cm="1">
        <v>2.2226875665792834E-2</v>
      </c>
      <c r="P307" s="82"/>
      <c r="Q307" s="2">
        <f t="shared" si="56"/>
        <v>16535.175207383269</v>
      </c>
      <c r="R307" s="2">
        <f t="shared" si="57"/>
        <v>0.60903039437875761</v>
      </c>
      <c r="S307" s="21"/>
      <c r="T307" s="2">
        <f t="shared" si="58"/>
        <v>-363067.31270675379</v>
      </c>
      <c r="U307" s="2">
        <f t="shared" si="50"/>
        <v>-13.37264503523955</v>
      </c>
      <c r="W307" s="161"/>
      <c r="X307" s="160"/>
      <c r="Z307" s="8" t="s">
        <v>0</v>
      </c>
      <c r="AA307" s="8">
        <v>0</v>
      </c>
      <c r="AB307" s="8">
        <v>1</v>
      </c>
      <c r="AC307" s="8">
        <v>0</v>
      </c>
      <c r="AD307" s="8">
        <v>0</v>
      </c>
      <c r="AE307" s="8">
        <v>0</v>
      </c>
      <c r="AF307" s="8">
        <v>1</v>
      </c>
      <c r="AG307" s="8" t="s">
        <v>0</v>
      </c>
    </row>
    <row r="308" spans="1:33" ht="12.75" customHeight="1" x14ac:dyDescent="0.2">
      <c r="A308" s="86">
        <v>845</v>
      </c>
      <c r="B308" s="140">
        <v>178</v>
      </c>
      <c r="C308" s="120"/>
      <c r="D308" s="9">
        <v>10</v>
      </c>
      <c r="E308" s="9" t="s">
        <v>241</v>
      </c>
      <c r="F308" s="2">
        <v>28584</v>
      </c>
      <c r="G308" s="2">
        <v>28991</v>
      </c>
      <c r="H308" s="2" cm="1">
        <v>-1801901.9522558656</v>
      </c>
      <c r="I308" s="2" cm="1">
        <v>-62.153839200298904</v>
      </c>
      <c r="J308" s="6"/>
      <c r="K308" s="2" cm="1">
        <v>1113520.0229466322</v>
      </c>
      <c r="L308" s="2" cm="1">
        <v>38.40916225541141</v>
      </c>
      <c r="M308" s="82"/>
      <c r="N308" s="2" cm="1">
        <v>-52758.248913119445</v>
      </c>
      <c r="O308" s="2" cm="1">
        <v>-1.8198147326107912</v>
      </c>
      <c r="P308" s="82"/>
      <c r="Q308" s="2">
        <f t="shared" si="56"/>
        <v>1060761.7740335127</v>
      </c>
      <c r="R308" s="2">
        <f t="shared" si="57"/>
        <v>36.589347522800615</v>
      </c>
      <c r="S308" s="21"/>
      <c r="T308" s="2">
        <f t="shared" si="58"/>
        <v>-741140.17822235287</v>
      </c>
      <c r="U308" s="2">
        <f t="shared" si="50"/>
        <v>-25.564491677498289</v>
      </c>
      <c r="W308" s="161"/>
      <c r="X308" s="160"/>
      <c r="Z308" s="8" t="s">
        <v>0</v>
      </c>
      <c r="AA308" s="8">
        <v>0</v>
      </c>
      <c r="AB308" s="8">
        <v>1</v>
      </c>
      <c r="AC308" s="8">
        <v>0</v>
      </c>
      <c r="AD308" s="8">
        <v>0</v>
      </c>
      <c r="AE308" s="8">
        <v>0</v>
      </c>
      <c r="AF308" s="8">
        <v>1</v>
      </c>
      <c r="AG308" s="8" t="s">
        <v>0</v>
      </c>
    </row>
    <row r="309" spans="1:33" ht="12.75" customHeight="1" x14ac:dyDescent="0.2">
      <c r="A309" s="86">
        <v>756</v>
      </c>
      <c r="B309" s="140">
        <v>179</v>
      </c>
      <c r="C309" s="120"/>
      <c r="D309" s="9">
        <v>10</v>
      </c>
      <c r="E309" s="9" t="s">
        <v>242</v>
      </c>
      <c r="F309" s="2">
        <v>28709</v>
      </c>
      <c r="G309" s="2">
        <v>29065</v>
      </c>
      <c r="H309" s="2" cm="1">
        <v>-877164.08496485045</v>
      </c>
      <c r="I309" s="2" cm="1">
        <v>-30.179393943397574</v>
      </c>
      <c r="J309" s="6"/>
      <c r="K309" s="2" cm="1">
        <v>583247.58747315081</v>
      </c>
      <c r="L309" s="2" cm="1">
        <v>20.067007998388124</v>
      </c>
      <c r="M309" s="82"/>
      <c r="N309" s="2" cm="1">
        <v>-62601.629939037681</v>
      </c>
      <c r="O309" s="2" cm="1">
        <v>-2.1538493011882909</v>
      </c>
      <c r="P309" s="82"/>
      <c r="Q309" s="2">
        <f t="shared" si="56"/>
        <v>520645.95753411314</v>
      </c>
      <c r="R309" s="2">
        <f t="shared" si="57"/>
        <v>17.913158697199833</v>
      </c>
      <c r="S309" s="21"/>
      <c r="T309" s="2">
        <f t="shared" si="58"/>
        <v>-356518.12743073731</v>
      </c>
      <c r="U309" s="2">
        <f t="shared" si="50"/>
        <v>-12.26623524619774</v>
      </c>
      <c r="W309" s="161"/>
      <c r="X309" s="160"/>
      <c r="Z309" s="8" t="s">
        <v>0</v>
      </c>
      <c r="AA309" s="8">
        <v>0</v>
      </c>
      <c r="AB309" s="8">
        <v>1</v>
      </c>
      <c r="AC309" s="8">
        <v>0</v>
      </c>
      <c r="AD309" s="8">
        <v>0</v>
      </c>
      <c r="AE309" s="8">
        <v>0</v>
      </c>
      <c r="AF309" s="8">
        <v>1</v>
      </c>
      <c r="AG309" s="8" t="s">
        <v>0</v>
      </c>
    </row>
    <row r="310" spans="1:33" ht="12.75" customHeight="1" x14ac:dyDescent="0.2">
      <c r="A310" s="86">
        <v>753</v>
      </c>
      <c r="B310" s="140">
        <v>185</v>
      </c>
      <c r="C310" s="120"/>
      <c r="D310" s="9">
        <v>10</v>
      </c>
      <c r="E310" s="9" t="s">
        <v>248</v>
      </c>
      <c r="F310" s="2">
        <v>29180</v>
      </c>
      <c r="G310" s="2">
        <v>29821</v>
      </c>
      <c r="H310" s="2" cm="1">
        <v>-1165818.5298752612</v>
      </c>
      <c r="I310" s="2" cm="1">
        <v>-39.093877800049</v>
      </c>
      <c r="J310" s="6"/>
      <c r="K310" s="2" cm="1">
        <v>98928.534017803264</v>
      </c>
      <c r="L310" s="2" cm="1">
        <v>3.317411690345839</v>
      </c>
      <c r="M310" s="82"/>
      <c r="N310" s="2" cm="1">
        <v>-18346.470677317644</v>
      </c>
      <c r="O310" s="2" cm="1">
        <v>-0.61521983425497617</v>
      </c>
      <c r="P310" s="82"/>
      <c r="Q310" s="2">
        <f t="shared" si="56"/>
        <v>80582.06334048562</v>
      </c>
      <c r="R310" s="2">
        <f t="shared" si="57"/>
        <v>2.7021918560908631</v>
      </c>
      <c r="S310" s="21"/>
      <c r="T310" s="2">
        <f t="shared" si="58"/>
        <v>-1085236.4665347757</v>
      </c>
      <c r="U310" s="2">
        <f t="shared" si="50"/>
        <v>-36.391685943958137</v>
      </c>
      <c r="W310" s="161"/>
      <c r="X310" s="160"/>
      <c r="Z310" s="8" t="s">
        <v>0</v>
      </c>
      <c r="AA310" s="8">
        <v>0</v>
      </c>
      <c r="AB310" s="8">
        <v>1</v>
      </c>
      <c r="AC310" s="8">
        <v>0</v>
      </c>
      <c r="AD310" s="8">
        <v>0</v>
      </c>
      <c r="AE310" s="8">
        <v>0</v>
      </c>
      <c r="AF310" s="8">
        <v>1</v>
      </c>
      <c r="AG310" s="8" t="s">
        <v>0</v>
      </c>
    </row>
    <row r="311" spans="1:33" ht="12.75" customHeight="1" x14ac:dyDescent="0.2">
      <c r="A311" s="86">
        <v>1655</v>
      </c>
      <c r="B311" s="140">
        <v>188</v>
      </c>
      <c r="C311" s="120"/>
      <c r="D311" s="9">
        <v>10</v>
      </c>
      <c r="E311" s="9" t="s">
        <v>251</v>
      </c>
      <c r="F311" s="2">
        <v>29579</v>
      </c>
      <c r="G311" s="2">
        <v>30194</v>
      </c>
      <c r="H311" s="2" cm="1">
        <v>-475060.35732863098</v>
      </c>
      <c r="I311" s="2" cm="1">
        <v>-15.733601289283666</v>
      </c>
      <c r="J311" s="6"/>
      <c r="K311" s="2" cm="1">
        <v>186982.96887768898</v>
      </c>
      <c r="L311" s="2" cm="1">
        <v>6.1927193772832014</v>
      </c>
      <c r="M311" s="82"/>
      <c r="N311" s="2" cm="1">
        <v>-38738.971070892541</v>
      </c>
      <c r="O311" s="2" cm="1">
        <v>-1.2830022875701312</v>
      </c>
      <c r="P311" s="82"/>
      <c r="Q311" s="2">
        <f t="shared" si="56"/>
        <v>148243.99780679645</v>
      </c>
      <c r="R311" s="2">
        <f t="shared" si="57"/>
        <v>4.9097170897130704</v>
      </c>
      <c r="S311" s="21"/>
      <c r="T311" s="2">
        <f t="shared" si="58"/>
        <v>-326816.35952183453</v>
      </c>
      <c r="U311" s="2">
        <f t="shared" si="50"/>
        <v>-10.823884199570594</v>
      </c>
      <c r="W311" s="161"/>
      <c r="X311" s="160"/>
      <c r="Z311" s="8" t="s">
        <v>0</v>
      </c>
      <c r="AA311" s="8">
        <v>0</v>
      </c>
      <c r="AB311" s="8">
        <v>1</v>
      </c>
      <c r="AC311" s="8">
        <v>0</v>
      </c>
      <c r="AD311" s="8">
        <v>0</v>
      </c>
      <c r="AE311" s="8">
        <v>0</v>
      </c>
      <c r="AF311" s="8">
        <v>1</v>
      </c>
      <c r="AG311" s="8" t="s">
        <v>0</v>
      </c>
    </row>
    <row r="312" spans="1:33" ht="12.75" customHeight="1" x14ac:dyDescent="0.2">
      <c r="A312" s="86">
        <v>1652</v>
      </c>
      <c r="B312" s="140">
        <v>189</v>
      </c>
      <c r="C312" s="120"/>
      <c r="D312" s="9">
        <v>10</v>
      </c>
      <c r="E312" s="9" t="s">
        <v>252</v>
      </c>
      <c r="F312" s="2">
        <v>30024</v>
      </c>
      <c r="G312" s="2">
        <v>30447</v>
      </c>
      <c r="H312" s="2" cm="1">
        <v>837837.91125727352</v>
      </c>
      <c r="I312" s="2" cm="1">
        <v>27.517913464619618</v>
      </c>
      <c r="J312" s="6"/>
      <c r="K312" s="2" cm="1">
        <v>-379861.94628173346</v>
      </c>
      <c r="L312" s="2" cm="1">
        <v>-12.476169943893765</v>
      </c>
      <c r="M312" s="82"/>
      <c r="N312" s="2" cm="1">
        <v>-18835.175755706619</v>
      </c>
      <c r="O312" s="2" cm="1">
        <v>-0.61862172810807692</v>
      </c>
      <c r="P312" s="82"/>
      <c r="Q312" s="2">
        <f t="shared" si="56"/>
        <v>-398697.12203744007</v>
      </c>
      <c r="R312" s="2">
        <f t="shared" si="57"/>
        <v>-13.094791672001842</v>
      </c>
      <c r="S312" s="21"/>
      <c r="T312" s="2">
        <f t="shared" si="58"/>
        <v>439140.78921983344</v>
      </c>
      <c r="U312" s="2">
        <f t="shared" si="50"/>
        <v>14.423121792617776</v>
      </c>
      <c r="W312" s="161"/>
      <c r="X312" s="160"/>
      <c r="Z312" s="8" t="s">
        <v>0</v>
      </c>
      <c r="AA312" s="8">
        <v>0</v>
      </c>
      <c r="AB312" s="8">
        <v>1</v>
      </c>
      <c r="AC312" s="8">
        <v>0</v>
      </c>
      <c r="AD312" s="8">
        <v>0</v>
      </c>
      <c r="AE312" s="8">
        <v>0</v>
      </c>
      <c r="AF312" s="8">
        <v>1</v>
      </c>
      <c r="AG312" s="8" t="s">
        <v>0</v>
      </c>
    </row>
    <row r="313" spans="1:33" ht="12.75" customHeight="1" x14ac:dyDescent="0.2">
      <c r="A313" s="86">
        <v>757</v>
      </c>
      <c r="B313" s="140">
        <v>190</v>
      </c>
      <c r="C313" s="120"/>
      <c r="D313" s="9">
        <v>10</v>
      </c>
      <c r="E313" s="9" t="s">
        <v>253</v>
      </c>
      <c r="F313" s="2">
        <v>30655</v>
      </c>
      <c r="G313" s="2">
        <v>30747</v>
      </c>
      <c r="H313" s="2" cm="1">
        <v>-113760.02266093856</v>
      </c>
      <c r="I313" s="2" cm="1">
        <v>-3.6998738953699077</v>
      </c>
      <c r="J313" s="6"/>
      <c r="K313" s="2" cm="1">
        <v>335304.95176418731</v>
      </c>
      <c r="L313" s="2" cm="1">
        <v>10.905290004364241</v>
      </c>
      <c r="M313" s="82"/>
      <c r="N313" s="2" cm="1">
        <v>-153258.43875352541</v>
      </c>
      <c r="O313" s="2" cm="1">
        <v>-4.9845005611450031</v>
      </c>
      <c r="P313" s="82"/>
      <c r="Q313" s="2">
        <f t="shared" si="56"/>
        <v>182046.5130106619</v>
      </c>
      <c r="R313" s="2">
        <f t="shared" si="57"/>
        <v>5.9207894432192383</v>
      </c>
      <c r="S313" s="21"/>
      <c r="T313" s="2">
        <f t="shared" si="58"/>
        <v>68286.490349723346</v>
      </c>
      <c r="U313" s="2">
        <f t="shared" si="50"/>
        <v>2.2209155478493301</v>
      </c>
      <c r="W313" s="161"/>
      <c r="X313" s="160"/>
      <c r="Z313" s="8" t="s">
        <v>0</v>
      </c>
      <c r="AA313" s="8">
        <v>0</v>
      </c>
      <c r="AB313" s="8">
        <v>1</v>
      </c>
      <c r="AC313" s="8">
        <v>0</v>
      </c>
      <c r="AD313" s="8">
        <v>0</v>
      </c>
      <c r="AE313" s="8">
        <v>0</v>
      </c>
      <c r="AF313" s="8">
        <v>1</v>
      </c>
      <c r="AG313" s="8" t="s">
        <v>0</v>
      </c>
    </row>
    <row r="314" spans="1:33" ht="12.75" customHeight="1" x14ac:dyDescent="0.2">
      <c r="A314" s="86">
        <v>1721</v>
      </c>
      <c r="B314" s="140">
        <v>191</v>
      </c>
      <c r="C314" s="120"/>
      <c r="D314" s="9">
        <v>10</v>
      </c>
      <c r="E314" s="9" t="s">
        <v>254</v>
      </c>
      <c r="F314" s="2">
        <v>30252</v>
      </c>
      <c r="G314" s="2">
        <v>30806</v>
      </c>
      <c r="H314" s="2" cm="1">
        <v>-1108048.9200945823</v>
      </c>
      <c r="I314" s="2" cm="1">
        <v>-35.968607417210357</v>
      </c>
      <c r="J314" s="6"/>
      <c r="K314" s="2" cm="1">
        <v>768677.04828770179</v>
      </c>
      <c r="L314" s="2" cm="1">
        <v>24.952186206833144</v>
      </c>
      <c r="M314" s="82"/>
      <c r="N314" s="2" cm="1">
        <v>-62332.235801487703</v>
      </c>
      <c r="O314" s="2" cm="1">
        <v>-2.0233797247772416</v>
      </c>
      <c r="P314" s="82"/>
      <c r="Q314" s="2">
        <f t="shared" si="56"/>
        <v>706344.8124862141</v>
      </c>
      <c r="R314" s="2">
        <f t="shared" si="57"/>
        <v>22.928806482055901</v>
      </c>
      <c r="S314" s="21"/>
      <c r="T314" s="2">
        <f t="shared" si="58"/>
        <v>-401704.10760836815</v>
      </c>
      <c r="U314" s="2">
        <f t="shared" si="50"/>
        <v>-13.039800935154455</v>
      </c>
      <c r="W314" s="161"/>
      <c r="X314" s="160"/>
      <c r="Z314" s="8" t="s">
        <v>0</v>
      </c>
      <c r="AA314" s="8">
        <v>0</v>
      </c>
      <c r="AB314" s="8">
        <v>1</v>
      </c>
      <c r="AC314" s="8">
        <v>0</v>
      </c>
      <c r="AD314" s="8">
        <v>0</v>
      </c>
      <c r="AE314" s="8">
        <v>0</v>
      </c>
      <c r="AF314" s="8">
        <v>1</v>
      </c>
      <c r="AG314" s="8" t="s">
        <v>0</v>
      </c>
    </row>
    <row r="315" spans="1:33" ht="12.75" customHeight="1" x14ac:dyDescent="0.2">
      <c r="A315" s="86">
        <v>858</v>
      </c>
      <c r="B315" s="140">
        <v>192</v>
      </c>
      <c r="C315" s="120"/>
      <c r="D315" s="9">
        <v>10</v>
      </c>
      <c r="E315" s="9" t="s">
        <v>255</v>
      </c>
      <c r="F315" s="2">
        <v>30516</v>
      </c>
      <c r="G315" s="2">
        <v>30910</v>
      </c>
      <c r="H315" s="2" cm="1">
        <v>2277698.8335722648</v>
      </c>
      <c r="I315" s="2" cm="1">
        <v>73.688089083541399</v>
      </c>
      <c r="J315" s="6"/>
      <c r="K315" s="2" cm="1">
        <v>-97785.754761418677</v>
      </c>
      <c r="L315" s="2" cm="1">
        <v>-3.163563725701025</v>
      </c>
      <c r="M315" s="82"/>
      <c r="N315" s="2" cm="1">
        <v>52998.123029374619</v>
      </c>
      <c r="O315" s="2" cm="1">
        <v>1.7145947275760149</v>
      </c>
      <c r="P315" s="82"/>
      <c r="Q315" s="2">
        <f t="shared" si="56"/>
        <v>-44787.631732044058</v>
      </c>
      <c r="R315" s="2">
        <f t="shared" si="57"/>
        <v>-1.44896899812501</v>
      </c>
      <c r="S315" s="21"/>
      <c r="T315" s="2">
        <f t="shared" si="58"/>
        <v>2232911.2018402205</v>
      </c>
      <c r="U315" s="2">
        <f t="shared" si="50"/>
        <v>72.239120085416388</v>
      </c>
      <c r="W315" s="161"/>
      <c r="X315" s="160"/>
      <c r="Z315" s="8" t="s">
        <v>0</v>
      </c>
      <c r="AA315" s="8">
        <v>0</v>
      </c>
      <c r="AB315" s="8">
        <v>1</v>
      </c>
      <c r="AC315" s="8">
        <v>0</v>
      </c>
      <c r="AD315" s="8">
        <v>0</v>
      </c>
      <c r="AE315" s="8">
        <v>0</v>
      </c>
      <c r="AF315" s="8">
        <v>1</v>
      </c>
      <c r="AG315" s="8" t="s">
        <v>0</v>
      </c>
    </row>
    <row r="316" spans="1:33" ht="12.75" customHeight="1" x14ac:dyDescent="0.2">
      <c r="A316" s="86">
        <v>762</v>
      </c>
      <c r="B316" s="140">
        <v>202</v>
      </c>
      <c r="C316" s="120"/>
      <c r="D316" s="9">
        <v>10</v>
      </c>
      <c r="E316" s="9" t="s">
        <v>265</v>
      </c>
      <c r="F316" s="2">
        <v>31933</v>
      </c>
      <c r="G316" s="2">
        <v>32362</v>
      </c>
      <c r="H316" s="2" cm="1">
        <v>677118.59646097757</v>
      </c>
      <c r="I316" s="2" cm="1">
        <v>20.923261740960928</v>
      </c>
      <c r="J316" s="6"/>
      <c r="K316" s="2" cm="1">
        <v>45053.572415110422</v>
      </c>
      <c r="L316" s="2" cm="1">
        <v>1.3921751565141345</v>
      </c>
      <c r="M316" s="82"/>
      <c r="N316" s="2" cm="1">
        <v>-28481.1820207169</v>
      </c>
      <c r="O316" s="2" cm="1">
        <v>-0.88008102159065882</v>
      </c>
      <c r="P316" s="82"/>
      <c r="Q316" s="2">
        <f t="shared" si="56"/>
        <v>16572.390394393522</v>
      </c>
      <c r="R316" s="2">
        <f t="shared" si="57"/>
        <v>0.51209413492347566</v>
      </c>
      <c r="S316" s="21"/>
      <c r="T316" s="2">
        <f t="shared" si="58"/>
        <v>693690.98685537104</v>
      </c>
      <c r="U316" s="2">
        <f t="shared" si="50"/>
        <v>21.435355875884401</v>
      </c>
      <c r="W316" s="161"/>
      <c r="X316" s="160"/>
      <c r="Z316" s="8" t="s">
        <v>0</v>
      </c>
      <c r="AA316" s="8">
        <v>0</v>
      </c>
      <c r="AB316" s="8">
        <v>1</v>
      </c>
      <c r="AC316" s="8">
        <v>0</v>
      </c>
      <c r="AD316" s="8">
        <v>0</v>
      </c>
      <c r="AE316" s="8">
        <v>0</v>
      </c>
      <c r="AF316" s="8">
        <v>1</v>
      </c>
      <c r="AG316" s="8" t="s">
        <v>0</v>
      </c>
    </row>
    <row r="317" spans="1:33" ht="12.75" customHeight="1" x14ac:dyDescent="0.2">
      <c r="A317" s="86">
        <v>1709</v>
      </c>
      <c r="B317" s="140">
        <v>224</v>
      </c>
      <c r="C317" s="120"/>
      <c r="D317" s="9">
        <v>10</v>
      </c>
      <c r="E317" s="9" t="s">
        <v>287</v>
      </c>
      <c r="F317" s="2">
        <v>36944</v>
      </c>
      <c r="G317" s="2">
        <v>36961</v>
      </c>
      <c r="H317" s="2" cm="1">
        <v>1517359.2195160757</v>
      </c>
      <c r="I317" s="2" cm="1">
        <v>41.052980696303557</v>
      </c>
      <c r="J317" s="6"/>
      <c r="K317" s="2" cm="1">
        <v>-710058.54218448536</v>
      </c>
      <c r="L317" s="2" cm="1">
        <v>-19.211020864816572</v>
      </c>
      <c r="M317" s="82"/>
      <c r="N317" s="2" cm="1">
        <v>-50955.379461882068</v>
      </c>
      <c r="O317" s="2" cm="1">
        <v>-1.3786255637532012</v>
      </c>
      <c r="P317" s="82"/>
      <c r="Q317" s="2">
        <f t="shared" si="56"/>
        <v>-761013.92164636741</v>
      </c>
      <c r="R317" s="2">
        <f t="shared" si="57"/>
        <v>-20.589646428569772</v>
      </c>
      <c r="S317" s="21"/>
      <c r="T317" s="2">
        <f t="shared" si="58"/>
        <v>756345.29786970827</v>
      </c>
      <c r="U317" s="2">
        <f t="shared" si="50"/>
        <v>20.463334267733782</v>
      </c>
      <c r="W317" s="161"/>
      <c r="X317" s="160"/>
      <c r="Z317" s="8" t="s">
        <v>0</v>
      </c>
      <c r="AA317" s="8">
        <v>0</v>
      </c>
      <c r="AB317" s="8">
        <v>1</v>
      </c>
      <c r="AC317" s="8">
        <v>0</v>
      </c>
      <c r="AD317" s="8">
        <v>0</v>
      </c>
      <c r="AE317" s="8">
        <v>0</v>
      </c>
      <c r="AF317" s="8">
        <v>1</v>
      </c>
      <c r="AG317" s="8" t="s">
        <v>0</v>
      </c>
    </row>
    <row r="318" spans="1:33" ht="12.75" customHeight="1" x14ac:dyDescent="0.2">
      <c r="A318" s="86">
        <v>1771</v>
      </c>
      <c r="B318" s="140">
        <v>234</v>
      </c>
      <c r="C318" s="120"/>
      <c r="D318" s="9">
        <v>10</v>
      </c>
      <c r="E318" s="9" t="s">
        <v>297</v>
      </c>
      <c r="F318" s="2">
        <v>39078</v>
      </c>
      <c r="G318" s="2">
        <v>39595</v>
      </c>
      <c r="H318" s="2" cm="1">
        <v>-1798243.0811131811</v>
      </c>
      <c r="I318" s="2" cm="1">
        <v>-45.415913148457662</v>
      </c>
      <c r="J318" s="6"/>
      <c r="K318" s="2" cm="1">
        <v>-230616.96335276682</v>
      </c>
      <c r="L318" s="2" cm="1">
        <v>-5.8243960942736912</v>
      </c>
      <c r="M318" s="82"/>
      <c r="N318" s="2" cm="1">
        <v>8030.9495923046052</v>
      </c>
      <c r="O318" s="2" cm="1">
        <v>0.20282736689745182</v>
      </c>
      <c r="P318" s="82"/>
      <c r="Q318" s="2">
        <f t="shared" si="56"/>
        <v>-222586.01376046223</v>
      </c>
      <c r="R318" s="2">
        <f t="shared" si="57"/>
        <v>-5.6215687273762391</v>
      </c>
      <c r="S318" s="21"/>
      <c r="T318" s="2">
        <f t="shared" si="58"/>
        <v>-2020829.0948736432</v>
      </c>
      <c r="U318" s="2">
        <f t="shared" si="50"/>
        <v>-51.037481875833898</v>
      </c>
      <c r="W318" s="161"/>
      <c r="X318" s="160"/>
      <c r="Z318" s="8" t="s">
        <v>0</v>
      </c>
      <c r="AA318" s="8">
        <v>0</v>
      </c>
      <c r="AB318" s="8">
        <v>1</v>
      </c>
      <c r="AC318" s="8">
        <v>0</v>
      </c>
      <c r="AD318" s="8">
        <v>0</v>
      </c>
      <c r="AE318" s="8">
        <v>0</v>
      </c>
      <c r="AF318" s="8">
        <v>1</v>
      </c>
      <c r="AG318" s="8" t="s">
        <v>0</v>
      </c>
    </row>
    <row r="319" spans="1:33" ht="12.75" customHeight="1" x14ac:dyDescent="0.2">
      <c r="A319" s="86">
        <v>856</v>
      </c>
      <c r="B319" s="140">
        <v>240</v>
      </c>
      <c r="C319" s="120"/>
      <c r="D319" s="9">
        <v>10</v>
      </c>
      <c r="E319" s="9" t="s">
        <v>303</v>
      </c>
      <c r="F319" s="2">
        <v>41384</v>
      </c>
      <c r="G319" s="2">
        <v>41782</v>
      </c>
      <c r="H319" s="2" cm="1">
        <v>793138.45195008535</v>
      </c>
      <c r="I319" s="2" cm="1">
        <v>18.98277851587012</v>
      </c>
      <c r="J319" s="6"/>
      <c r="K319" s="2" cm="1">
        <v>379085.790655975</v>
      </c>
      <c r="L319" s="2" cm="1">
        <v>9.0729450638067828</v>
      </c>
      <c r="M319" s="82"/>
      <c r="N319" s="2" cm="1">
        <v>-87301.850786439609</v>
      </c>
      <c r="O319" s="2" cm="1">
        <v>-2.0894607914039445</v>
      </c>
      <c r="P319" s="82"/>
      <c r="Q319" s="2">
        <f t="shared" si="56"/>
        <v>291783.93986953539</v>
      </c>
      <c r="R319" s="2">
        <f t="shared" si="57"/>
        <v>6.9834842724028388</v>
      </c>
      <c r="S319" s="21"/>
      <c r="T319" s="2">
        <f t="shared" si="58"/>
        <v>1084922.3918196207</v>
      </c>
      <c r="U319" s="2">
        <f t="shared" si="50"/>
        <v>25.966262788272957</v>
      </c>
      <c r="W319" s="161"/>
      <c r="X319" s="160"/>
      <c r="Z319" s="8" t="s">
        <v>0</v>
      </c>
      <c r="AA319" s="8">
        <v>0</v>
      </c>
      <c r="AB319" s="8">
        <v>1</v>
      </c>
      <c r="AC319" s="8">
        <v>0</v>
      </c>
      <c r="AD319" s="8">
        <v>0</v>
      </c>
      <c r="AE319" s="8">
        <v>0</v>
      </c>
      <c r="AF319" s="8">
        <v>1</v>
      </c>
      <c r="AG319" s="8" t="s">
        <v>0</v>
      </c>
    </row>
    <row r="320" spans="1:33" ht="12.75" customHeight="1" x14ac:dyDescent="0.2">
      <c r="A320" s="86">
        <v>777</v>
      </c>
      <c r="B320" s="140">
        <v>251</v>
      </c>
      <c r="C320" s="120"/>
      <c r="D320" s="9">
        <v>10</v>
      </c>
      <c r="E320" s="9" t="s">
        <v>314</v>
      </c>
      <c r="F320" s="2">
        <v>43027</v>
      </c>
      <c r="G320" s="2">
        <v>43774</v>
      </c>
      <c r="H320" s="2" cm="1">
        <v>-776089.60553572699</v>
      </c>
      <c r="I320" s="2" cm="1">
        <v>-17.729465105672933</v>
      </c>
      <c r="J320" s="6"/>
      <c r="K320" s="2" cm="1">
        <v>337060.90278724884</v>
      </c>
      <c r="L320" s="2" cm="1">
        <v>7.7000251927456675</v>
      </c>
      <c r="M320" s="82"/>
      <c r="N320" s="2" cm="1">
        <v>-14103.158232089198</v>
      </c>
      <c r="O320" s="2" cm="1">
        <v>-0.32218116306687067</v>
      </c>
      <c r="P320" s="82"/>
      <c r="Q320" s="2">
        <f t="shared" si="56"/>
        <v>322957.74455515965</v>
      </c>
      <c r="R320" s="2">
        <f t="shared" si="57"/>
        <v>7.3778440296787968</v>
      </c>
      <c r="S320" s="21"/>
      <c r="T320" s="2">
        <f t="shared" si="58"/>
        <v>-453131.86098056735</v>
      </c>
      <c r="U320" s="2">
        <f t="shared" si="50"/>
        <v>-10.351621075994137</v>
      </c>
      <c r="W320" s="161"/>
      <c r="X320" s="160"/>
      <c r="Z320" s="8" t="s">
        <v>0</v>
      </c>
      <c r="AA320" s="8">
        <v>0</v>
      </c>
      <c r="AB320" s="8">
        <v>1</v>
      </c>
      <c r="AC320" s="8">
        <v>0</v>
      </c>
      <c r="AD320" s="8">
        <v>0</v>
      </c>
      <c r="AE320" s="8">
        <v>0</v>
      </c>
      <c r="AF320" s="8">
        <v>1</v>
      </c>
      <c r="AG320" s="8" t="s">
        <v>0</v>
      </c>
    </row>
    <row r="321" spans="1:33" ht="12.75" customHeight="1" x14ac:dyDescent="0.2">
      <c r="A321" s="86">
        <v>797</v>
      </c>
      <c r="B321" s="140">
        <v>256</v>
      </c>
      <c r="C321" s="120"/>
      <c r="D321" s="9">
        <v>10</v>
      </c>
      <c r="E321" s="9" t="s">
        <v>319</v>
      </c>
      <c r="F321" s="2">
        <v>43516</v>
      </c>
      <c r="G321" s="2">
        <v>44135</v>
      </c>
      <c r="H321" s="2" cm="1">
        <v>2427776.3395370869</v>
      </c>
      <c r="I321" s="2" cm="1">
        <v>55.007960565018394</v>
      </c>
      <c r="J321" s="6"/>
      <c r="K321" s="2" cm="1">
        <v>675382.5444118469</v>
      </c>
      <c r="L321" s="2" cm="1">
        <v>15.302651963562862</v>
      </c>
      <c r="M321" s="82"/>
      <c r="N321" s="2" cm="1">
        <v>-12620.683139866334</v>
      </c>
      <c r="O321" s="2" cm="1">
        <v>-0.28595634167591105</v>
      </c>
      <c r="P321" s="82"/>
      <c r="Q321" s="2">
        <f t="shared" si="56"/>
        <v>662761.86127198057</v>
      </c>
      <c r="R321" s="2">
        <f t="shared" si="57"/>
        <v>15.016695621886951</v>
      </c>
      <c r="S321" s="21"/>
      <c r="T321" s="2">
        <f t="shared" si="58"/>
        <v>3090538.2008090676</v>
      </c>
      <c r="U321" s="2">
        <f t="shared" si="50"/>
        <v>70.024656186905347</v>
      </c>
      <c r="W321" s="161"/>
      <c r="X321" s="160"/>
      <c r="Z321" s="8" t="s">
        <v>0</v>
      </c>
      <c r="AA321" s="8">
        <v>0</v>
      </c>
      <c r="AB321" s="8">
        <v>1</v>
      </c>
      <c r="AC321" s="8">
        <v>0</v>
      </c>
      <c r="AD321" s="8">
        <v>0</v>
      </c>
      <c r="AE321" s="8">
        <v>0</v>
      </c>
      <c r="AF321" s="8">
        <v>1</v>
      </c>
      <c r="AG321" s="8" t="s">
        <v>0</v>
      </c>
    </row>
    <row r="322" spans="1:33" ht="12.75" customHeight="1" x14ac:dyDescent="0.2">
      <c r="A322" s="86">
        <v>861</v>
      </c>
      <c r="B322" s="140">
        <v>261</v>
      </c>
      <c r="C322" s="120"/>
      <c r="D322" s="9">
        <v>10</v>
      </c>
      <c r="E322" s="9" t="s">
        <v>324</v>
      </c>
      <c r="F322" s="2">
        <v>44724</v>
      </c>
      <c r="G322" s="2">
        <v>45337</v>
      </c>
      <c r="H322" s="2" cm="1">
        <v>-1170927.9765916541</v>
      </c>
      <c r="I322" s="2" cm="1">
        <v>-25.827204636205618</v>
      </c>
      <c r="J322" s="6"/>
      <c r="K322" s="2" cm="1">
        <v>446560.30566805939</v>
      </c>
      <c r="L322" s="2" cm="1">
        <v>9.8497983031091465</v>
      </c>
      <c r="M322" s="82"/>
      <c r="N322" s="2" cm="1">
        <v>-3136.0210455350898</v>
      </c>
      <c r="O322" s="2" cm="1">
        <v>-6.9171340087237576E-2</v>
      </c>
      <c r="P322" s="82"/>
      <c r="Q322" s="2">
        <f t="shared" si="56"/>
        <v>443424.28462252428</v>
      </c>
      <c r="R322" s="2">
        <f t="shared" si="57"/>
        <v>9.7806269630219091</v>
      </c>
      <c r="S322" s="21"/>
      <c r="T322" s="2">
        <f t="shared" si="58"/>
        <v>-727503.69196912984</v>
      </c>
      <c r="U322" s="2">
        <f t="shared" si="50"/>
        <v>-16.046577673183709</v>
      </c>
      <c r="W322" s="161"/>
      <c r="X322" s="160"/>
      <c r="Z322" s="8" t="s">
        <v>0</v>
      </c>
      <c r="AA322" s="8">
        <v>0</v>
      </c>
      <c r="AB322" s="8">
        <v>1</v>
      </c>
      <c r="AC322" s="8">
        <v>0</v>
      </c>
      <c r="AD322" s="8">
        <v>0</v>
      </c>
      <c r="AE322" s="8">
        <v>0</v>
      </c>
      <c r="AF322" s="8">
        <v>1</v>
      </c>
      <c r="AG322" s="8" t="s">
        <v>0</v>
      </c>
    </row>
    <row r="323" spans="1:33" ht="12.75" customHeight="1" x14ac:dyDescent="0.2">
      <c r="A323" s="86">
        <v>867</v>
      </c>
      <c r="B323" s="140">
        <v>274</v>
      </c>
      <c r="C323" s="120"/>
      <c r="D323" s="9">
        <v>10</v>
      </c>
      <c r="E323" s="9" t="s">
        <v>337</v>
      </c>
      <c r="F323" s="2">
        <v>47410</v>
      </c>
      <c r="G323" s="2">
        <v>48240</v>
      </c>
      <c r="H323" s="2" cm="1">
        <v>1947751.1588219041</v>
      </c>
      <c r="I323" s="2" cm="1">
        <v>40.376267803107467</v>
      </c>
      <c r="J323" s="6"/>
      <c r="K323" s="2" cm="1">
        <v>-12304.66577243316</v>
      </c>
      <c r="L323" s="2" cm="1">
        <v>-0.25507184437050495</v>
      </c>
      <c r="M323" s="82"/>
      <c r="N323" s="2" cm="1">
        <v>31443.08450521958</v>
      </c>
      <c r="O323" s="2" cm="1">
        <v>0.65180523435363968</v>
      </c>
      <c r="P323" s="82"/>
      <c r="Q323" s="2">
        <f t="shared" si="56"/>
        <v>19138.41873278642</v>
      </c>
      <c r="R323" s="2">
        <f t="shared" si="57"/>
        <v>0.39673338998313473</v>
      </c>
      <c r="S323" s="21"/>
      <c r="T323" s="2">
        <f t="shared" si="58"/>
        <v>1966889.5775546904</v>
      </c>
      <c r="U323" s="2">
        <f t="shared" si="50"/>
        <v>40.7730011930906</v>
      </c>
      <c r="W323" s="161"/>
      <c r="X323" s="160"/>
      <c r="Z323" s="8" t="s">
        <v>0</v>
      </c>
      <c r="AA323" s="8">
        <v>0</v>
      </c>
      <c r="AB323" s="8">
        <v>1</v>
      </c>
      <c r="AC323" s="8">
        <v>0</v>
      </c>
      <c r="AD323" s="8">
        <v>0</v>
      </c>
      <c r="AE323" s="8">
        <v>0</v>
      </c>
      <c r="AF323" s="8">
        <v>1</v>
      </c>
      <c r="AG323" s="8" t="s">
        <v>0</v>
      </c>
    </row>
    <row r="324" spans="1:33" ht="12.75" customHeight="1" x14ac:dyDescent="0.2">
      <c r="A324" s="86">
        <v>1959</v>
      </c>
      <c r="B324" s="140">
        <v>289</v>
      </c>
      <c r="C324" s="120"/>
      <c r="D324" s="9">
        <v>10</v>
      </c>
      <c r="E324" s="9" t="s">
        <v>352</v>
      </c>
      <c r="F324" s="2">
        <v>54450</v>
      </c>
      <c r="G324" s="2">
        <v>55386</v>
      </c>
      <c r="H324" s="2" cm="1">
        <v>-999932.75723898038</v>
      </c>
      <c r="I324" s="2" cm="1">
        <v>-18.053890102895686</v>
      </c>
      <c r="J324" s="6"/>
      <c r="K324" s="2" cm="1">
        <v>771421.80321065802</v>
      </c>
      <c r="L324" s="2" cm="1">
        <v>13.928101022111328</v>
      </c>
      <c r="M324" s="82"/>
      <c r="N324" s="2" cm="1">
        <v>-101176.50847951723</v>
      </c>
      <c r="O324" s="2" cm="1">
        <v>-1.826752400959037</v>
      </c>
      <c r="P324" s="82"/>
      <c r="Q324" s="2">
        <f t="shared" si="56"/>
        <v>670245.29473114084</v>
      </c>
      <c r="R324" s="2">
        <f t="shared" si="57"/>
        <v>12.10134862115229</v>
      </c>
      <c r="S324" s="21"/>
      <c r="T324" s="2">
        <f t="shared" si="58"/>
        <v>-329687.46250783955</v>
      </c>
      <c r="U324" s="2">
        <f t="shared" si="50"/>
        <v>-5.9525414817433928</v>
      </c>
      <c r="W324" s="161"/>
      <c r="X324" s="160"/>
      <c r="Z324" s="8" t="s">
        <v>0</v>
      </c>
      <c r="AA324" s="8">
        <v>0</v>
      </c>
      <c r="AB324" s="8">
        <v>0</v>
      </c>
      <c r="AC324" s="8">
        <v>1</v>
      </c>
      <c r="AD324" s="8">
        <v>0</v>
      </c>
      <c r="AE324" s="8">
        <v>0</v>
      </c>
      <c r="AF324" s="8">
        <v>1</v>
      </c>
      <c r="AG324" s="8" t="s">
        <v>0</v>
      </c>
    </row>
    <row r="325" spans="1:33" ht="12.75" customHeight="1" x14ac:dyDescent="0.2">
      <c r="A325" s="86">
        <v>826</v>
      </c>
      <c r="B325" s="140">
        <v>291</v>
      </c>
      <c r="C325" s="120"/>
      <c r="D325" s="9">
        <v>10</v>
      </c>
      <c r="E325" s="9" t="s">
        <v>354</v>
      </c>
      <c r="F325" s="2">
        <v>54604</v>
      </c>
      <c r="G325" s="2">
        <v>55616</v>
      </c>
      <c r="H325" s="2" cm="1">
        <v>403450.16223998368</v>
      </c>
      <c r="I325" s="2" cm="1">
        <v>7.2542103394703625</v>
      </c>
      <c r="J325" s="6"/>
      <c r="K325" s="2" cm="1">
        <v>1137902.4903498031</v>
      </c>
      <c r="L325" s="2" cm="1">
        <v>20.459984363309175</v>
      </c>
      <c r="M325" s="82"/>
      <c r="N325" s="2" cm="1">
        <v>-33310.892349873335</v>
      </c>
      <c r="O325" s="2" cm="1">
        <v>-0.59894441077879268</v>
      </c>
      <c r="P325" s="82"/>
      <c r="Q325" s="2">
        <f t="shared" si="56"/>
        <v>1104591.5979999297</v>
      </c>
      <c r="R325" s="2">
        <f t="shared" si="57"/>
        <v>19.861039952530383</v>
      </c>
      <c r="S325" s="21"/>
      <c r="T325" s="2">
        <f t="shared" si="58"/>
        <v>1508041.7602399134</v>
      </c>
      <c r="U325" s="2">
        <f t="shared" si="50"/>
        <v>27.115250292000745</v>
      </c>
      <c r="W325" s="161"/>
      <c r="X325" s="160"/>
      <c r="Z325" s="8" t="s">
        <v>0</v>
      </c>
      <c r="AA325" s="8">
        <v>0</v>
      </c>
      <c r="AB325" s="8">
        <v>0</v>
      </c>
      <c r="AC325" s="8">
        <v>1</v>
      </c>
      <c r="AD325" s="8">
        <v>0</v>
      </c>
      <c r="AE325" s="8">
        <v>0</v>
      </c>
      <c r="AF325" s="8">
        <v>1</v>
      </c>
      <c r="AG325" s="8" t="s">
        <v>0</v>
      </c>
    </row>
    <row r="326" spans="1:33" ht="12.75" customHeight="1" x14ac:dyDescent="0.2">
      <c r="A326" s="86">
        <v>748</v>
      </c>
      <c r="B326" s="140">
        <v>310</v>
      </c>
      <c r="C326" s="120"/>
      <c r="D326" s="9">
        <v>10</v>
      </c>
      <c r="E326" s="9" t="s">
        <v>373</v>
      </c>
      <c r="F326" s="2">
        <v>66164</v>
      </c>
      <c r="G326" s="2">
        <v>66811</v>
      </c>
      <c r="H326" s="2" cm="1">
        <v>2641737.5861696396</v>
      </c>
      <c r="I326" s="2" cm="1">
        <v>39.54045869946026</v>
      </c>
      <c r="J326" s="6"/>
      <c r="K326" s="2" cm="1">
        <v>838532.76841942291</v>
      </c>
      <c r="L326" s="2" cm="1">
        <v>12.550819003149526</v>
      </c>
      <c r="M326" s="82"/>
      <c r="N326" s="2" cm="1">
        <v>-6223.0165119612211</v>
      </c>
      <c r="O326" s="2" cm="1">
        <v>-9.3143591803164463E-2</v>
      </c>
      <c r="P326" s="82"/>
      <c r="Q326" s="2">
        <f t="shared" si="56"/>
        <v>832309.75190746167</v>
      </c>
      <c r="R326" s="2">
        <f t="shared" si="57"/>
        <v>12.457675411346361</v>
      </c>
      <c r="S326" s="21"/>
      <c r="T326" s="2">
        <f t="shared" si="58"/>
        <v>3474047.3380771014</v>
      </c>
      <c r="U326" s="2">
        <f t="shared" si="50"/>
        <v>51.998134110806625</v>
      </c>
      <c r="W326" s="161"/>
      <c r="X326" s="160"/>
      <c r="Z326" s="8" t="s">
        <v>0</v>
      </c>
      <c r="AA326" s="8">
        <v>0</v>
      </c>
      <c r="AB326" s="8">
        <v>0</v>
      </c>
      <c r="AC326" s="8">
        <v>1</v>
      </c>
      <c r="AD326" s="8">
        <v>0</v>
      </c>
      <c r="AE326" s="8">
        <v>0</v>
      </c>
      <c r="AF326" s="8">
        <v>1</v>
      </c>
      <c r="AG326" s="8" t="s">
        <v>0</v>
      </c>
    </row>
    <row r="327" spans="1:33" ht="12.75" customHeight="1" x14ac:dyDescent="0.2">
      <c r="A327" s="86">
        <v>1674</v>
      </c>
      <c r="B327" s="140">
        <v>319</v>
      </c>
      <c r="C327" s="120"/>
      <c r="D327" s="9">
        <v>10</v>
      </c>
      <c r="E327" s="9" t="s">
        <v>382</v>
      </c>
      <c r="F327" s="2">
        <v>77163</v>
      </c>
      <c r="G327" s="2">
        <v>77032</v>
      </c>
      <c r="H327" s="2" cm="1">
        <v>1652440.5446487553</v>
      </c>
      <c r="I327" s="2" cm="1">
        <v>21.451351966049891</v>
      </c>
      <c r="J327" s="6"/>
      <c r="K327" s="2" cm="1">
        <v>1358026.2246165785</v>
      </c>
      <c r="L327" s="2" cm="1">
        <v>17.629377721162356</v>
      </c>
      <c r="M327" s="82"/>
      <c r="N327" s="2" cm="1">
        <v>-35548.603190146794</v>
      </c>
      <c r="O327" s="2" cm="1">
        <v>-0.46147838807439501</v>
      </c>
      <c r="P327" s="82"/>
      <c r="Q327" s="2">
        <f t="shared" si="56"/>
        <v>1322477.6214264317</v>
      </c>
      <c r="R327" s="2">
        <f t="shared" si="57"/>
        <v>17.167899333087963</v>
      </c>
      <c r="S327" s="21"/>
      <c r="T327" s="2">
        <f t="shared" si="58"/>
        <v>2974918.1660751868</v>
      </c>
      <c r="U327" s="2">
        <f t="shared" si="50"/>
        <v>38.619251299137851</v>
      </c>
      <c r="W327" s="161"/>
      <c r="X327" s="160"/>
      <c r="Z327" s="8" t="s">
        <v>0</v>
      </c>
      <c r="AA327" s="8">
        <v>0</v>
      </c>
      <c r="AB327" s="8">
        <v>0</v>
      </c>
      <c r="AC327" s="8">
        <v>1</v>
      </c>
      <c r="AD327" s="8">
        <v>0</v>
      </c>
      <c r="AE327" s="8">
        <v>0</v>
      </c>
      <c r="AF327" s="8">
        <v>1</v>
      </c>
      <c r="AG327" s="8" t="s">
        <v>0</v>
      </c>
    </row>
    <row r="328" spans="1:33" ht="12.75" customHeight="1" x14ac:dyDescent="0.2">
      <c r="A328" s="86">
        <v>1948</v>
      </c>
      <c r="B328" s="140">
        <v>324</v>
      </c>
      <c r="C328" s="120"/>
      <c r="D328" s="9">
        <v>10</v>
      </c>
      <c r="E328" s="9" t="s">
        <v>387</v>
      </c>
      <c r="F328" s="2">
        <v>79869</v>
      </c>
      <c r="G328" s="2">
        <v>80815</v>
      </c>
      <c r="H328" s="2" cm="1">
        <v>-2144384.5085755065</v>
      </c>
      <c r="I328" s="2" cm="1">
        <v>-26.534486278234318</v>
      </c>
      <c r="J328" s="6"/>
      <c r="K328" s="2" cm="1">
        <v>1095748.5514479787</v>
      </c>
      <c r="L328" s="2" cm="1">
        <v>13.558727358138697</v>
      </c>
      <c r="M328" s="82"/>
      <c r="N328" s="2" cm="1">
        <v>-162491.34211322799</v>
      </c>
      <c r="O328" s="2" cm="1">
        <v>-2.0106581960431602</v>
      </c>
      <c r="P328" s="82"/>
      <c r="Q328" s="2">
        <f t="shared" si="56"/>
        <v>933257.20933475066</v>
      </c>
      <c r="R328" s="2">
        <f t="shared" si="57"/>
        <v>11.548069162095537</v>
      </c>
      <c r="S328" s="21"/>
      <c r="T328" s="2">
        <f t="shared" si="58"/>
        <v>-1211127.2992407558</v>
      </c>
      <c r="U328" s="2">
        <f t="shared" ref="U328:U379" si="59">T328/$G328</f>
        <v>-14.986417116138783</v>
      </c>
      <c r="W328" s="161"/>
      <c r="X328" s="160"/>
      <c r="Z328" s="8" t="s">
        <v>0</v>
      </c>
      <c r="AA328" s="8">
        <v>0</v>
      </c>
      <c r="AB328" s="8">
        <v>0</v>
      </c>
      <c r="AC328" s="8">
        <v>1</v>
      </c>
      <c r="AD328" s="8">
        <v>0</v>
      </c>
      <c r="AE328" s="8">
        <v>0</v>
      </c>
      <c r="AF328" s="8">
        <v>1</v>
      </c>
      <c r="AG328" s="8" t="s">
        <v>0</v>
      </c>
    </row>
    <row r="329" spans="1:33" ht="12.75" customHeight="1" x14ac:dyDescent="0.2">
      <c r="A329" s="86">
        <v>828</v>
      </c>
      <c r="B329" s="140">
        <v>331</v>
      </c>
      <c r="C329" s="120"/>
      <c r="D329" s="9">
        <v>10</v>
      </c>
      <c r="E329" s="9" t="s">
        <v>394</v>
      </c>
      <c r="F329" s="2">
        <v>90376</v>
      </c>
      <c r="G329" s="2">
        <v>91451</v>
      </c>
      <c r="H329" s="2" cm="1">
        <v>3793920.9290919993</v>
      </c>
      <c r="I329" s="2" cm="1">
        <v>41.485833168494594</v>
      </c>
      <c r="J329" s="6"/>
      <c r="K329" s="2" cm="1">
        <v>876521.45505485591</v>
      </c>
      <c r="L329" s="2" cm="1">
        <v>9.584602191937277</v>
      </c>
      <c r="M329" s="82"/>
      <c r="N329" s="2" cm="1">
        <v>-385369.53254954307</v>
      </c>
      <c r="O329" s="2" cm="1">
        <v>-4.2139455287481065</v>
      </c>
      <c r="P329" s="82"/>
      <c r="Q329" s="2">
        <f t="shared" si="56"/>
        <v>491151.92250531283</v>
      </c>
      <c r="R329" s="2">
        <f t="shared" si="57"/>
        <v>5.3706566631891706</v>
      </c>
      <c r="S329" s="21"/>
      <c r="T329" s="2">
        <f t="shared" si="58"/>
        <v>4285072.8515973119</v>
      </c>
      <c r="U329" s="2">
        <f t="shared" si="59"/>
        <v>46.856489831683767</v>
      </c>
      <c r="W329" s="161"/>
      <c r="X329" s="160"/>
      <c r="Z329" s="8" t="s">
        <v>0</v>
      </c>
      <c r="AA329" s="8">
        <v>0</v>
      </c>
      <c r="AB329" s="8">
        <v>0</v>
      </c>
      <c r="AC329" s="8">
        <v>1</v>
      </c>
      <c r="AD329" s="8">
        <v>0</v>
      </c>
      <c r="AE329" s="8">
        <v>0</v>
      </c>
      <c r="AF329" s="8">
        <v>1</v>
      </c>
      <c r="AG329" s="8" t="s">
        <v>0</v>
      </c>
    </row>
    <row r="330" spans="1:33" ht="12.75" customHeight="1" x14ac:dyDescent="0.2">
      <c r="A330" s="86">
        <v>794</v>
      </c>
      <c r="B330" s="140">
        <v>332</v>
      </c>
      <c r="C330" s="120"/>
      <c r="D330" s="9">
        <v>10</v>
      </c>
      <c r="E330" s="9" t="s">
        <v>395</v>
      </c>
      <c r="F330" s="2">
        <v>90602</v>
      </c>
      <c r="G330" s="2">
        <v>91524</v>
      </c>
      <c r="H330" s="2" cm="1">
        <v>8274388.2915428169</v>
      </c>
      <c r="I330" s="2" cm="1">
        <v>90.406759883121552</v>
      </c>
      <c r="J330" s="6"/>
      <c r="K330" s="2" cm="1">
        <v>877092.31145087164</v>
      </c>
      <c r="L330" s="2" cm="1">
        <v>9.583194697028885</v>
      </c>
      <c r="M330" s="82"/>
      <c r="N330" s="2" cm="1">
        <v>59753.035363019735</v>
      </c>
      <c r="O330" s="2" cm="1">
        <v>0.65286739394060289</v>
      </c>
      <c r="P330" s="82"/>
      <c r="Q330" s="2">
        <f t="shared" si="56"/>
        <v>936845.34681389132</v>
      </c>
      <c r="R330" s="2">
        <f t="shared" si="57"/>
        <v>10.236062090969488</v>
      </c>
      <c r="S330" s="21"/>
      <c r="T330" s="2">
        <f t="shared" si="58"/>
        <v>9211233.638356708</v>
      </c>
      <c r="U330" s="2">
        <f t="shared" si="59"/>
        <v>100.64282197409104</v>
      </c>
      <c r="W330" s="161"/>
      <c r="X330" s="160"/>
      <c r="Z330" s="8" t="s">
        <v>0</v>
      </c>
      <c r="AA330" s="8">
        <v>0</v>
      </c>
      <c r="AB330" s="8">
        <v>0</v>
      </c>
      <c r="AC330" s="8">
        <v>1</v>
      </c>
      <c r="AD330" s="8">
        <v>0</v>
      </c>
      <c r="AE330" s="8">
        <v>0</v>
      </c>
      <c r="AF330" s="8">
        <v>1</v>
      </c>
      <c r="AG330" s="8" t="s">
        <v>0</v>
      </c>
    </row>
    <row r="331" spans="1:33" ht="12.75" customHeight="1" x14ac:dyDescent="0.2">
      <c r="A331" s="86">
        <v>796</v>
      </c>
      <c r="B331" s="140">
        <v>348</v>
      </c>
      <c r="C331" s="120"/>
      <c r="D331" s="9">
        <v>10</v>
      </c>
      <c r="E331" s="9" t="s">
        <v>411</v>
      </c>
      <c r="F331" s="2">
        <v>152411</v>
      </c>
      <c r="G331" s="2">
        <v>154205</v>
      </c>
      <c r="H331" s="2" cm="1">
        <v>11583299.884217814</v>
      </c>
      <c r="I331" s="2" cm="1">
        <v>75.116240616178558</v>
      </c>
      <c r="J331" s="6"/>
      <c r="K331" s="2" cm="1">
        <v>755915.13911433332</v>
      </c>
      <c r="L331" s="2" cm="1">
        <v>4.9020144555256531</v>
      </c>
      <c r="M331" s="82"/>
      <c r="N331" s="2" cm="1">
        <v>-353971.05436886044</v>
      </c>
      <c r="O331" s="2" cm="1">
        <v>-2.29545769831627</v>
      </c>
      <c r="P331" s="82"/>
      <c r="Q331" s="2">
        <f t="shared" si="56"/>
        <v>401944.08474547288</v>
      </c>
      <c r="R331" s="2">
        <f t="shared" si="57"/>
        <v>2.6065567572093831</v>
      </c>
      <c r="S331" s="21"/>
      <c r="T331" s="2">
        <f t="shared" si="58"/>
        <v>11985243.968963286</v>
      </c>
      <c r="U331" s="2">
        <f t="shared" si="59"/>
        <v>77.722797373387934</v>
      </c>
      <c r="W331" s="161"/>
      <c r="X331" s="160"/>
      <c r="Z331" s="8" t="s">
        <v>0</v>
      </c>
      <c r="AA331" s="8">
        <v>0</v>
      </c>
      <c r="AB331" s="8">
        <v>0</v>
      </c>
      <c r="AC331" s="8">
        <v>0</v>
      </c>
      <c r="AD331" s="8">
        <v>1</v>
      </c>
      <c r="AE331" s="8">
        <v>0</v>
      </c>
      <c r="AF331" s="8">
        <v>1</v>
      </c>
      <c r="AG331" s="8" t="s">
        <v>0</v>
      </c>
    </row>
    <row r="332" spans="1:33" ht="12.75" customHeight="1" x14ac:dyDescent="0.2">
      <c r="A332" s="86">
        <v>758</v>
      </c>
      <c r="B332" s="140">
        <v>357</v>
      </c>
      <c r="C332" s="120"/>
      <c r="D332" s="9">
        <v>10</v>
      </c>
      <c r="E332" s="9" t="s">
        <v>420</v>
      </c>
      <c r="F332" s="2">
        <v>182304</v>
      </c>
      <c r="G332" s="2">
        <v>183873</v>
      </c>
      <c r="H332" s="2" cm="1">
        <v>17840237.692771789</v>
      </c>
      <c r="I332" s="2" cm="1">
        <v>97.024781739416824</v>
      </c>
      <c r="J332" s="6"/>
      <c r="K332" s="2" cm="1">
        <v>-92445.397568716668</v>
      </c>
      <c r="L332" s="2" cm="1">
        <v>-0.50276765794171341</v>
      </c>
      <c r="M332" s="82"/>
      <c r="N332" s="2" cm="1">
        <v>167826.80342622328</v>
      </c>
      <c r="O332" s="2" cm="1">
        <v>0.91273217615540769</v>
      </c>
      <c r="P332" s="82"/>
      <c r="Q332" s="2">
        <f t="shared" si="56"/>
        <v>75381.405857506616</v>
      </c>
      <c r="R332" s="2">
        <f t="shared" si="57"/>
        <v>0.40996451821369428</v>
      </c>
      <c r="S332" s="21"/>
      <c r="T332" s="2">
        <f t="shared" si="58"/>
        <v>17915619.098629296</v>
      </c>
      <c r="U332" s="2">
        <f t="shared" si="59"/>
        <v>97.434746257630522</v>
      </c>
      <c r="W332" s="161"/>
      <c r="X332" s="160"/>
      <c r="Z332" s="8" t="s">
        <v>0</v>
      </c>
      <c r="AA332" s="8">
        <v>0</v>
      </c>
      <c r="AB332" s="8">
        <v>0</v>
      </c>
      <c r="AC332" s="8">
        <v>0</v>
      </c>
      <c r="AD332" s="8">
        <v>1</v>
      </c>
      <c r="AE332" s="8">
        <v>0</v>
      </c>
      <c r="AF332" s="8">
        <v>1</v>
      </c>
      <c r="AG332" s="8" t="s">
        <v>0</v>
      </c>
    </row>
    <row r="333" spans="1:33" ht="12.75" customHeight="1" x14ac:dyDescent="0.2">
      <c r="A333" s="86">
        <v>855</v>
      </c>
      <c r="B333" s="140">
        <v>359</v>
      </c>
      <c r="C333" s="120"/>
      <c r="D333" s="9">
        <v>10</v>
      </c>
      <c r="E333" s="9" t="s">
        <v>422</v>
      </c>
      <c r="F333" s="2">
        <v>213804</v>
      </c>
      <c r="G333" s="2">
        <v>217259</v>
      </c>
      <c r="H333" s="2" cm="1">
        <v>22418270.776629437</v>
      </c>
      <c r="I333" s="2" cm="1">
        <v>103.186845086415</v>
      </c>
      <c r="J333" s="6"/>
      <c r="K333" s="2" cm="1">
        <v>1861388.7895133719</v>
      </c>
      <c r="L333" s="2" cm="1">
        <v>8.567602674749363</v>
      </c>
      <c r="M333" s="82"/>
      <c r="N333" s="2" cm="1">
        <v>481391.72822385764</v>
      </c>
      <c r="O333" s="2" cm="1">
        <v>2.2157504555569973</v>
      </c>
      <c r="P333" s="82"/>
      <c r="Q333" s="2">
        <f t="shared" si="56"/>
        <v>2342780.5177372294</v>
      </c>
      <c r="R333" s="2">
        <f t="shared" si="57"/>
        <v>10.783353130306359</v>
      </c>
      <c r="S333" s="21"/>
      <c r="T333" s="2">
        <f t="shared" si="58"/>
        <v>24761051.294366665</v>
      </c>
      <c r="U333" s="2">
        <f t="shared" si="59"/>
        <v>113.97019821672136</v>
      </c>
      <c r="W333" s="161"/>
      <c r="X333" s="160"/>
      <c r="Z333" s="8" t="s">
        <v>0</v>
      </c>
      <c r="AA333" s="8">
        <v>0</v>
      </c>
      <c r="AB333" s="8">
        <v>0</v>
      </c>
      <c r="AC333" s="8">
        <v>0</v>
      </c>
      <c r="AD333" s="8">
        <v>1</v>
      </c>
      <c r="AE333" s="8">
        <v>0</v>
      </c>
      <c r="AF333" s="8">
        <v>1</v>
      </c>
      <c r="AG333" s="8" t="s">
        <v>0</v>
      </c>
    </row>
    <row r="334" spans="1:33" ht="12.75" customHeight="1" x14ac:dyDescent="0.2">
      <c r="A334" s="86">
        <v>772</v>
      </c>
      <c r="B334" s="140">
        <v>361</v>
      </c>
      <c r="C334" s="120"/>
      <c r="D334" s="9">
        <v>10</v>
      </c>
      <c r="E334" s="9" t="s">
        <v>424</v>
      </c>
      <c r="F334" s="2">
        <v>226868</v>
      </c>
      <c r="G334" s="2">
        <v>231642</v>
      </c>
      <c r="H334" s="2" cm="1">
        <v>46194448.875190757</v>
      </c>
      <c r="I334" s="2" cm="1">
        <v>199.42173213489244</v>
      </c>
      <c r="J334" s="6"/>
      <c r="K334" s="2" cm="1">
        <v>-1959021.6789249647</v>
      </c>
      <c r="L334" s="2" cm="1">
        <v>-8.4571091551832769</v>
      </c>
      <c r="M334" s="82"/>
      <c r="N334" s="2" cm="1">
        <v>423728.97625348653</v>
      </c>
      <c r="O334" s="2" cm="1">
        <v>1.8292407087379945</v>
      </c>
      <c r="P334" s="82"/>
      <c r="Q334" s="2">
        <f t="shared" si="56"/>
        <v>-1535292.7026714783</v>
      </c>
      <c r="R334" s="2">
        <f t="shared" si="57"/>
        <v>-6.6278684464452819</v>
      </c>
      <c r="S334" s="21"/>
      <c r="T334" s="2">
        <f t="shared" si="58"/>
        <v>44659156.172519282</v>
      </c>
      <c r="U334" s="2">
        <f t="shared" si="59"/>
        <v>192.79386368844717</v>
      </c>
      <c r="W334" s="161"/>
      <c r="X334" s="160"/>
      <c r="Z334" s="8" t="s">
        <v>0</v>
      </c>
      <c r="AA334" s="8">
        <v>0</v>
      </c>
      <c r="AB334" s="8">
        <v>0</v>
      </c>
      <c r="AC334" s="8">
        <v>0</v>
      </c>
      <c r="AD334" s="8">
        <v>1</v>
      </c>
      <c r="AE334" s="8">
        <v>0</v>
      </c>
      <c r="AF334" s="8">
        <v>1</v>
      </c>
      <c r="AG334" s="8" t="s">
        <v>0</v>
      </c>
    </row>
    <row r="335" spans="1:33" s="119" customFormat="1" ht="12.75" customHeight="1" x14ac:dyDescent="0.2">
      <c r="A335" s="158"/>
      <c r="B335" s="141">
        <v>409</v>
      </c>
      <c r="C335" s="118">
        <v>10</v>
      </c>
      <c r="D335" s="126" t="s">
        <v>470</v>
      </c>
      <c r="E335" s="118"/>
      <c r="F335" s="118">
        <f>SUMIF($D$273:$D$334,$C335,F$273:F$334)</f>
        <v>2512531</v>
      </c>
      <c r="G335" s="118">
        <f t="shared" ref="G335:H335" si="60">SUMIF($D$273:$D$334,$C335,G$273:G$334)</f>
        <v>2544806</v>
      </c>
      <c r="H335" s="118">
        <f t="shared" si="60"/>
        <v>97210299.918116361</v>
      </c>
      <c r="I335" s="118">
        <f>H335/$G335</f>
        <v>38.199493367320088</v>
      </c>
      <c r="J335" s="118"/>
      <c r="K335" s="118">
        <f>SUMIF($D$273:$D$334,$C335,K$273:K$334)</f>
        <v>15465891.818756828</v>
      </c>
      <c r="L335" s="118">
        <f>K335/$G335</f>
        <v>6.0774345151484352</v>
      </c>
      <c r="M335" s="118"/>
      <c r="N335" s="118">
        <f>SUMIF($D$273:$D$334,$C335,N$8:N$334)</f>
        <v>511679.42454766086</v>
      </c>
      <c r="O335" s="118">
        <f>N335/$G335</f>
        <v>0.2010681460777996</v>
      </c>
      <c r="P335" s="118"/>
      <c r="Q335" s="118">
        <f>SUMIF($D$273:$D$334,$C335,Q$273:Q$334)</f>
        <v>14533874.918438477</v>
      </c>
      <c r="R335" s="118">
        <f>Q335/$G335</f>
        <v>5.7111917051588517</v>
      </c>
      <c r="S335" s="118"/>
      <c r="T335" s="118">
        <f>SUMIF($D$273:$D$334,$C335,T$273:T$334)</f>
        <v>111744174.83655486</v>
      </c>
      <c r="U335" s="118">
        <f t="shared" si="59"/>
        <v>43.910685072478948</v>
      </c>
      <c r="W335" s="161"/>
      <c r="X335" s="160"/>
      <c r="Z335" s="85" t="s">
        <v>0</v>
      </c>
      <c r="AA335" s="118">
        <f t="shared" ref="AA335:AF335" si="61">SUMIF($D$273:$D$334,$C335,AA$273:AA$334)</f>
        <v>18</v>
      </c>
      <c r="AB335" s="118">
        <f t="shared" si="61"/>
        <v>33</v>
      </c>
      <c r="AC335" s="118">
        <f t="shared" si="61"/>
        <v>7</v>
      </c>
      <c r="AD335" s="118">
        <f t="shared" si="61"/>
        <v>4</v>
      </c>
      <c r="AE335" s="118">
        <f t="shared" si="61"/>
        <v>0</v>
      </c>
      <c r="AF335" s="118">
        <f t="shared" si="61"/>
        <v>62</v>
      </c>
      <c r="AG335" s="118">
        <f t="shared" ref="AG335" si="62">SUMIF($D$273:$D$334,$C335,AG$8:AG$334)</f>
        <v>0</v>
      </c>
    </row>
    <row r="336" spans="1:33" ht="12.75" customHeight="1" x14ac:dyDescent="0.2">
      <c r="A336" s="86">
        <v>944</v>
      </c>
      <c r="B336" s="140">
        <v>19</v>
      </c>
      <c r="C336" s="120"/>
      <c r="D336" s="9">
        <v>11</v>
      </c>
      <c r="E336" s="9" t="s">
        <v>82</v>
      </c>
      <c r="F336" s="2">
        <v>7775</v>
      </c>
      <c r="G336" s="2">
        <v>7806</v>
      </c>
      <c r="H336" s="2" cm="1">
        <v>311544.48181026499</v>
      </c>
      <c r="I336" s="2" cm="1">
        <v>39.910899540131311</v>
      </c>
      <c r="J336" s="6"/>
      <c r="K336" s="2" cm="1">
        <v>139683.36187257522</v>
      </c>
      <c r="L336" s="2" cm="1">
        <v>17.894358425899977</v>
      </c>
      <c r="M336" s="82"/>
      <c r="N336" s="2" cm="1">
        <v>-5064.7109483051336</v>
      </c>
      <c r="O336" s="2" cm="1">
        <v>-0.64882282197093688</v>
      </c>
      <c r="P336" s="82"/>
      <c r="Q336" s="2">
        <f t="shared" ref="Q336:Q366" si="63">K336+N336</f>
        <v>134618.65092427007</v>
      </c>
      <c r="R336" s="2">
        <f t="shared" ref="R336:R366" si="64">L336+O336</f>
        <v>17.245535603929039</v>
      </c>
      <c r="S336" s="21"/>
      <c r="T336" s="2">
        <f t="shared" ref="T336:T366" si="65">H336+Q336</f>
        <v>446163.13273453503</v>
      </c>
      <c r="U336" s="2">
        <f t="shared" si="59"/>
        <v>57.156435144060339</v>
      </c>
      <c r="W336" s="161"/>
      <c r="X336" s="160"/>
      <c r="Z336" s="8" t="s">
        <v>0</v>
      </c>
      <c r="AA336" s="8">
        <v>1</v>
      </c>
      <c r="AB336" s="8">
        <v>0</v>
      </c>
      <c r="AC336" s="8">
        <v>0</v>
      </c>
      <c r="AD336" s="8">
        <v>0</v>
      </c>
      <c r="AE336" s="8">
        <v>0</v>
      </c>
      <c r="AF336" s="8">
        <v>1</v>
      </c>
      <c r="AG336" s="8" t="s">
        <v>0</v>
      </c>
    </row>
    <row r="337" spans="1:33" ht="12.75" customHeight="1" x14ac:dyDescent="0.2">
      <c r="A337" s="86">
        <v>981</v>
      </c>
      <c r="B337" s="140">
        <v>26</v>
      </c>
      <c r="C337" s="120"/>
      <c r="D337" s="9">
        <v>11</v>
      </c>
      <c r="E337" s="9" t="s">
        <v>89</v>
      </c>
      <c r="F337" s="2">
        <v>9710</v>
      </c>
      <c r="G337" s="2">
        <v>10092</v>
      </c>
      <c r="H337" s="2" cm="1">
        <v>1426062.7902193172</v>
      </c>
      <c r="I337" s="2" cm="1">
        <v>141.30626141689626</v>
      </c>
      <c r="J337" s="6"/>
      <c r="K337" s="2" cm="1">
        <v>283583.11307601258</v>
      </c>
      <c r="L337" s="2" cm="1">
        <v>28.099793210068626</v>
      </c>
      <c r="M337" s="82"/>
      <c r="N337" s="2" cm="1">
        <v>25527.008262710602</v>
      </c>
      <c r="O337" s="2" cm="1">
        <v>2.5294300696304601</v>
      </c>
      <c r="P337" s="82"/>
      <c r="Q337" s="2">
        <f t="shared" si="63"/>
        <v>309110.12133872317</v>
      </c>
      <c r="R337" s="2">
        <f t="shared" si="64"/>
        <v>30.629223279699087</v>
      </c>
      <c r="S337" s="21"/>
      <c r="T337" s="2">
        <f t="shared" si="65"/>
        <v>1735172.9115580404</v>
      </c>
      <c r="U337" s="2">
        <f t="shared" si="59"/>
        <v>171.93548469659535</v>
      </c>
      <c r="W337" s="161"/>
      <c r="X337" s="160"/>
      <c r="Z337" s="8" t="s">
        <v>0</v>
      </c>
      <c r="AA337" s="8">
        <v>1</v>
      </c>
      <c r="AB337" s="8">
        <v>0</v>
      </c>
      <c r="AC337" s="8">
        <v>0</v>
      </c>
      <c r="AD337" s="8">
        <v>0</v>
      </c>
      <c r="AE337" s="8">
        <v>0</v>
      </c>
      <c r="AF337" s="8">
        <v>1</v>
      </c>
      <c r="AG337" s="8" t="s">
        <v>0</v>
      </c>
    </row>
    <row r="338" spans="1:33" ht="12.75" customHeight="1" x14ac:dyDescent="0.2">
      <c r="A338" s="86">
        <v>965</v>
      </c>
      <c r="B338" s="140">
        <v>29</v>
      </c>
      <c r="C338" s="120"/>
      <c r="D338" s="9">
        <v>11</v>
      </c>
      <c r="E338" s="9" t="s">
        <v>92</v>
      </c>
      <c r="F338" s="2">
        <v>10571</v>
      </c>
      <c r="G338" s="2">
        <v>10516</v>
      </c>
      <c r="H338" s="2" cm="1">
        <v>312680.67867256049</v>
      </c>
      <c r="I338" s="2" cm="1">
        <v>29.73380360142264</v>
      </c>
      <c r="J338" s="6"/>
      <c r="K338" s="2" cm="1">
        <v>182193.23284349524</v>
      </c>
      <c r="L338" s="2" cm="1">
        <v>17.325335949362422</v>
      </c>
      <c r="M338" s="82"/>
      <c r="N338" s="2" cm="1">
        <v>-9420.5680730206768</v>
      </c>
      <c r="O338" s="2" cm="1">
        <v>-0.89583188218150211</v>
      </c>
      <c r="P338" s="82"/>
      <c r="Q338" s="2">
        <f t="shared" si="63"/>
        <v>172772.66477047457</v>
      </c>
      <c r="R338" s="2">
        <f t="shared" si="64"/>
        <v>16.429504067180922</v>
      </c>
      <c r="S338" s="21"/>
      <c r="T338" s="2">
        <f t="shared" si="65"/>
        <v>485453.34344303503</v>
      </c>
      <c r="U338" s="2">
        <f t="shared" si="59"/>
        <v>46.163307668603558</v>
      </c>
      <c r="W338" s="161"/>
      <c r="X338" s="160"/>
      <c r="Z338" s="8" t="s">
        <v>0</v>
      </c>
      <c r="AA338" s="8">
        <v>1</v>
      </c>
      <c r="AB338" s="8">
        <v>0</v>
      </c>
      <c r="AC338" s="8">
        <v>0</v>
      </c>
      <c r="AD338" s="8">
        <v>0</v>
      </c>
      <c r="AE338" s="8">
        <v>0</v>
      </c>
      <c r="AF338" s="8">
        <v>1</v>
      </c>
      <c r="AG338" s="8" t="s">
        <v>0</v>
      </c>
    </row>
    <row r="339" spans="1:33" ht="12.75" customHeight="1" x14ac:dyDescent="0.2">
      <c r="A339" s="86">
        <v>986</v>
      </c>
      <c r="B339" s="140">
        <v>41</v>
      </c>
      <c r="C339" s="120"/>
      <c r="D339" s="9">
        <v>11</v>
      </c>
      <c r="E339" s="9" t="s">
        <v>104</v>
      </c>
      <c r="F339" s="2">
        <v>12462</v>
      </c>
      <c r="G339" s="2">
        <v>12452</v>
      </c>
      <c r="H339" s="2" cm="1">
        <v>439799.80244754814</v>
      </c>
      <c r="I339" s="2" cm="1">
        <v>35.319611503979132</v>
      </c>
      <c r="J339" s="6"/>
      <c r="K339" s="2" cm="1">
        <v>203391.98063503878</v>
      </c>
      <c r="L339" s="2" cm="1">
        <v>16.334081323083744</v>
      </c>
      <c r="M339" s="82"/>
      <c r="N339" s="2" cm="1">
        <v>-675.10813539763058</v>
      </c>
      <c r="O339" s="2" cm="1">
        <v>-5.4216843510892274E-2</v>
      </c>
      <c r="P339" s="82"/>
      <c r="Q339" s="2">
        <f t="shared" si="63"/>
        <v>202716.87249964115</v>
      </c>
      <c r="R339" s="2">
        <f t="shared" si="64"/>
        <v>16.279864479572851</v>
      </c>
      <c r="S339" s="21"/>
      <c r="T339" s="2">
        <f t="shared" si="65"/>
        <v>642516.67494718928</v>
      </c>
      <c r="U339" s="2">
        <f t="shared" si="59"/>
        <v>51.599475983551983</v>
      </c>
      <c r="W339" s="161"/>
      <c r="X339" s="160"/>
      <c r="Z339" s="8" t="s">
        <v>0</v>
      </c>
      <c r="AA339" s="8">
        <v>1</v>
      </c>
      <c r="AB339" s="8">
        <v>0</v>
      </c>
      <c r="AC339" s="8">
        <v>0</v>
      </c>
      <c r="AD339" s="8">
        <v>0</v>
      </c>
      <c r="AE339" s="8">
        <v>0</v>
      </c>
      <c r="AF339" s="8">
        <v>1</v>
      </c>
      <c r="AG339" s="8" t="s">
        <v>0</v>
      </c>
    </row>
    <row r="340" spans="1:33" ht="12.75" customHeight="1" x14ac:dyDescent="0.2">
      <c r="A340" s="86">
        <v>893</v>
      </c>
      <c r="B340" s="140">
        <v>45</v>
      </c>
      <c r="C340" s="120"/>
      <c r="D340" s="9">
        <v>11</v>
      </c>
      <c r="E340" s="9" t="s">
        <v>108</v>
      </c>
      <c r="F340" s="2">
        <v>13095</v>
      </c>
      <c r="G340" s="2">
        <v>13140</v>
      </c>
      <c r="H340" s="2" cm="1">
        <v>-3164.3597997068428</v>
      </c>
      <c r="I340" s="2" cm="1">
        <v>-0.24081885842517828</v>
      </c>
      <c r="J340" s="6"/>
      <c r="K340" s="2" cm="1">
        <v>56218.900479642325</v>
      </c>
      <c r="L340" s="2" cm="1">
        <v>4.2784551354370111</v>
      </c>
      <c r="M340" s="82"/>
      <c r="N340" s="2" cm="1">
        <v>-26075.3539584551</v>
      </c>
      <c r="O340" s="2" cm="1">
        <v>-1.9844257198215449</v>
      </c>
      <c r="P340" s="82"/>
      <c r="Q340" s="2">
        <f t="shared" si="63"/>
        <v>30143.546521187225</v>
      </c>
      <c r="R340" s="2">
        <f t="shared" si="64"/>
        <v>2.2940294156154661</v>
      </c>
      <c r="S340" s="21"/>
      <c r="T340" s="2">
        <f t="shared" si="65"/>
        <v>26979.186721480382</v>
      </c>
      <c r="U340" s="2">
        <f t="shared" si="59"/>
        <v>2.0532105571902877</v>
      </c>
      <c r="W340" s="161"/>
      <c r="X340" s="160"/>
      <c r="Z340" s="8" t="s">
        <v>0</v>
      </c>
      <c r="AA340" s="8">
        <v>1</v>
      </c>
      <c r="AB340" s="8">
        <v>0</v>
      </c>
      <c r="AC340" s="8">
        <v>0</v>
      </c>
      <c r="AD340" s="8">
        <v>0</v>
      </c>
      <c r="AE340" s="8">
        <v>0</v>
      </c>
      <c r="AF340" s="8">
        <v>1</v>
      </c>
      <c r="AG340" s="8" t="s">
        <v>0</v>
      </c>
    </row>
    <row r="341" spans="1:33" ht="12.75" customHeight="1" x14ac:dyDescent="0.2">
      <c r="A341" s="86">
        <v>889</v>
      </c>
      <c r="B341" s="140">
        <v>47</v>
      </c>
      <c r="C341" s="120"/>
      <c r="D341" s="9">
        <v>11</v>
      </c>
      <c r="E341" s="9" t="s">
        <v>110</v>
      </c>
      <c r="F341" s="2">
        <v>13405</v>
      </c>
      <c r="G341" s="2">
        <v>13519</v>
      </c>
      <c r="H341" s="2" cm="1">
        <v>1289717.2406880881</v>
      </c>
      <c r="I341" s="2" cm="1">
        <v>95.40034327155027</v>
      </c>
      <c r="J341" s="6"/>
      <c r="K341" s="2" cm="1">
        <v>183352.99085352459</v>
      </c>
      <c r="L341" s="2" cm="1">
        <v>13.562614901510807</v>
      </c>
      <c r="M341" s="82"/>
      <c r="N341" s="2" cm="1">
        <v>-2896.4364151987411</v>
      </c>
      <c r="O341" s="2" cm="1">
        <v>-0.21424930950504778</v>
      </c>
      <c r="P341" s="82"/>
      <c r="Q341" s="2">
        <f t="shared" si="63"/>
        <v>180456.55443832584</v>
      </c>
      <c r="R341" s="2">
        <f t="shared" si="64"/>
        <v>13.348365592005759</v>
      </c>
      <c r="S341" s="21"/>
      <c r="T341" s="2">
        <f t="shared" si="65"/>
        <v>1470173.7951264139</v>
      </c>
      <c r="U341" s="2">
        <f t="shared" si="59"/>
        <v>108.74870886355603</v>
      </c>
      <c r="W341" s="161"/>
      <c r="X341" s="160"/>
      <c r="Z341" s="8" t="s">
        <v>0</v>
      </c>
      <c r="AA341" s="8">
        <v>1</v>
      </c>
      <c r="AB341" s="8">
        <v>0</v>
      </c>
      <c r="AC341" s="8">
        <v>0</v>
      </c>
      <c r="AD341" s="8">
        <v>0</v>
      </c>
      <c r="AE341" s="8">
        <v>0</v>
      </c>
      <c r="AF341" s="8">
        <v>1</v>
      </c>
      <c r="AG341" s="8" t="s">
        <v>0</v>
      </c>
    </row>
    <row r="342" spans="1:33" ht="12.75" customHeight="1" x14ac:dyDescent="0.2">
      <c r="A342" s="86">
        <v>1729</v>
      </c>
      <c r="B342" s="140">
        <v>53</v>
      </c>
      <c r="C342" s="120"/>
      <c r="D342" s="9">
        <v>11</v>
      </c>
      <c r="E342" s="9" t="s">
        <v>116</v>
      </c>
      <c r="F342" s="2">
        <v>14337</v>
      </c>
      <c r="G342" s="2">
        <v>14246</v>
      </c>
      <c r="H342" s="2" cm="1">
        <v>1224904.7348875599</v>
      </c>
      <c r="I342" s="2" cm="1">
        <v>85.982362409627953</v>
      </c>
      <c r="J342" s="6"/>
      <c r="K342" s="2" cm="1">
        <v>151604.39475147976</v>
      </c>
      <c r="L342" s="2" cm="1">
        <v>10.64189209262107</v>
      </c>
      <c r="M342" s="82"/>
      <c r="N342" s="2" cm="1">
        <v>9429.9132791728225</v>
      </c>
      <c r="O342" s="2" cm="1">
        <v>0.66193410635777217</v>
      </c>
      <c r="P342" s="82"/>
      <c r="Q342" s="2">
        <f t="shared" si="63"/>
        <v>161034.30803065258</v>
      </c>
      <c r="R342" s="2">
        <f t="shared" si="64"/>
        <v>11.303826198978843</v>
      </c>
      <c r="S342" s="21"/>
      <c r="T342" s="2">
        <f t="shared" si="65"/>
        <v>1385939.0429182125</v>
      </c>
      <c r="U342" s="2">
        <f t="shared" si="59"/>
        <v>97.286188608606807</v>
      </c>
      <c r="W342" s="161"/>
      <c r="X342" s="160"/>
      <c r="Z342" s="8" t="s">
        <v>0</v>
      </c>
      <c r="AA342" s="8">
        <v>1</v>
      </c>
      <c r="AB342" s="8">
        <v>0</v>
      </c>
      <c r="AC342" s="8">
        <v>0</v>
      </c>
      <c r="AD342" s="8">
        <v>0</v>
      </c>
      <c r="AE342" s="8">
        <v>0</v>
      </c>
      <c r="AF342" s="8">
        <v>1</v>
      </c>
      <c r="AG342" s="8" t="s">
        <v>0</v>
      </c>
    </row>
    <row r="343" spans="1:33" ht="12.75" customHeight="1" x14ac:dyDescent="0.2">
      <c r="A343" s="86">
        <v>888</v>
      </c>
      <c r="B343" s="140">
        <v>61</v>
      </c>
      <c r="C343" s="120"/>
      <c r="D343" s="9">
        <v>11</v>
      </c>
      <c r="E343" s="9" t="s">
        <v>124</v>
      </c>
      <c r="F343" s="2">
        <v>15951</v>
      </c>
      <c r="G343" s="2">
        <v>15929</v>
      </c>
      <c r="H343" s="2" cm="1">
        <v>-630339.80644448241</v>
      </c>
      <c r="I343" s="2" cm="1">
        <v>-39.571837933610546</v>
      </c>
      <c r="J343" s="6"/>
      <c r="K343" s="2" cm="1">
        <v>-346424.46664544608</v>
      </c>
      <c r="L343" s="2" cm="1">
        <v>-21.74803607542508</v>
      </c>
      <c r="M343" s="82"/>
      <c r="N343" s="2" cm="1">
        <v>-7439.4646721361551</v>
      </c>
      <c r="O343" s="2" cm="1">
        <v>-0.46703902769390138</v>
      </c>
      <c r="P343" s="82"/>
      <c r="Q343" s="2">
        <f t="shared" si="63"/>
        <v>-353863.93131758226</v>
      </c>
      <c r="R343" s="2">
        <f t="shared" si="64"/>
        <v>-22.215075103118981</v>
      </c>
      <c r="S343" s="21"/>
      <c r="T343" s="2">
        <f t="shared" si="65"/>
        <v>-984203.73776206467</v>
      </c>
      <c r="U343" s="2">
        <f t="shared" si="59"/>
        <v>-61.78691303672953</v>
      </c>
      <c r="W343" s="161"/>
      <c r="X343" s="160"/>
      <c r="Z343" s="8" t="s">
        <v>0</v>
      </c>
      <c r="AA343" s="8">
        <v>1</v>
      </c>
      <c r="AB343" s="8">
        <v>0</v>
      </c>
      <c r="AC343" s="8">
        <v>0</v>
      </c>
      <c r="AD343" s="8">
        <v>0</v>
      </c>
      <c r="AE343" s="8">
        <v>0</v>
      </c>
      <c r="AF343" s="8">
        <v>1</v>
      </c>
      <c r="AG343" s="8" t="s">
        <v>0</v>
      </c>
    </row>
    <row r="344" spans="1:33" ht="12.75" customHeight="1" x14ac:dyDescent="0.2">
      <c r="A344" s="86">
        <v>994</v>
      </c>
      <c r="B344" s="140">
        <v>64</v>
      </c>
      <c r="C344" s="120"/>
      <c r="D344" s="9">
        <v>11</v>
      </c>
      <c r="E344" s="9" t="s">
        <v>127</v>
      </c>
      <c r="F344" s="2">
        <v>16440</v>
      </c>
      <c r="G344" s="2">
        <v>16470</v>
      </c>
      <c r="H344" s="2" cm="1">
        <v>227477.56975103542</v>
      </c>
      <c r="I344" s="2" cm="1">
        <v>13.811631436007008</v>
      </c>
      <c r="J344" s="6"/>
      <c r="K344" s="2" cm="1">
        <v>64181.178342072875</v>
      </c>
      <c r="L344" s="2" cm="1">
        <v>3.8968535726820202</v>
      </c>
      <c r="M344" s="82"/>
      <c r="N344" s="2" cm="1">
        <v>-19073.5497278496</v>
      </c>
      <c r="O344" s="2" cm="1">
        <v>-1.1580783077018579</v>
      </c>
      <c r="P344" s="82"/>
      <c r="Q344" s="2">
        <f t="shared" si="63"/>
        <v>45107.628614223271</v>
      </c>
      <c r="R344" s="2">
        <f t="shared" si="64"/>
        <v>2.7387752649801622</v>
      </c>
      <c r="S344" s="21"/>
      <c r="T344" s="2">
        <f t="shared" si="65"/>
        <v>272585.19836525869</v>
      </c>
      <c r="U344" s="2">
        <f t="shared" si="59"/>
        <v>16.550406700987171</v>
      </c>
      <c r="W344" s="161"/>
      <c r="X344" s="160"/>
      <c r="Z344" s="8" t="s">
        <v>0</v>
      </c>
      <c r="AA344" s="8">
        <v>1</v>
      </c>
      <c r="AB344" s="8">
        <v>0</v>
      </c>
      <c r="AC344" s="8">
        <v>0</v>
      </c>
      <c r="AD344" s="8">
        <v>0</v>
      </c>
      <c r="AE344" s="8">
        <v>0</v>
      </c>
      <c r="AF344" s="8">
        <v>1</v>
      </c>
      <c r="AG344" s="8" t="s">
        <v>0</v>
      </c>
    </row>
    <row r="345" spans="1:33" ht="12.75" customHeight="1" x14ac:dyDescent="0.2">
      <c r="A345" s="86">
        <v>946</v>
      </c>
      <c r="B345" s="140">
        <v>68</v>
      </c>
      <c r="C345" s="120"/>
      <c r="D345" s="9">
        <v>11</v>
      </c>
      <c r="E345" s="9" t="s">
        <v>131</v>
      </c>
      <c r="F345" s="2">
        <v>16864</v>
      </c>
      <c r="G345" s="2">
        <v>17001</v>
      </c>
      <c r="H345" s="2" cm="1">
        <v>1718320.1551476773</v>
      </c>
      <c r="I345" s="2" cm="1">
        <v>101.07171079040511</v>
      </c>
      <c r="J345" s="6"/>
      <c r="K345" s="2" cm="1">
        <v>140170.33641519473</v>
      </c>
      <c r="L345" s="2" cm="1">
        <v>8.2448289168398752</v>
      </c>
      <c r="M345" s="82"/>
      <c r="N345" s="2" cm="1">
        <v>6761.6649179731085</v>
      </c>
      <c r="O345" s="2" cm="1">
        <v>0.39772159978666599</v>
      </c>
      <c r="P345" s="82"/>
      <c r="Q345" s="2">
        <f t="shared" si="63"/>
        <v>146932.00133316783</v>
      </c>
      <c r="R345" s="2">
        <f t="shared" si="64"/>
        <v>8.6425505166265406</v>
      </c>
      <c r="S345" s="21"/>
      <c r="T345" s="2">
        <f t="shared" si="65"/>
        <v>1865252.1564808451</v>
      </c>
      <c r="U345" s="2">
        <f t="shared" si="59"/>
        <v>109.71426130703165</v>
      </c>
      <c r="W345" s="161"/>
      <c r="X345" s="160"/>
      <c r="Z345" s="8" t="s">
        <v>0</v>
      </c>
      <c r="AA345" s="8">
        <v>1</v>
      </c>
      <c r="AB345" s="8">
        <v>0</v>
      </c>
      <c r="AC345" s="8">
        <v>0</v>
      </c>
      <c r="AD345" s="8">
        <v>0</v>
      </c>
      <c r="AE345" s="8">
        <v>0</v>
      </c>
      <c r="AF345" s="8">
        <v>1</v>
      </c>
      <c r="AG345" s="8" t="s">
        <v>0</v>
      </c>
    </row>
    <row r="346" spans="1:33" ht="12.75" customHeight="1" x14ac:dyDescent="0.2">
      <c r="A346" s="86">
        <v>907</v>
      </c>
      <c r="B346" s="140">
        <v>71</v>
      </c>
      <c r="C346" s="120"/>
      <c r="D346" s="9">
        <v>11</v>
      </c>
      <c r="E346" s="9" t="s">
        <v>134</v>
      </c>
      <c r="F346" s="2">
        <v>17129</v>
      </c>
      <c r="G346" s="2">
        <v>17071</v>
      </c>
      <c r="H346" s="2" cm="1">
        <v>-2556814.2771831765</v>
      </c>
      <c r="I346" s="2" cm="1">
        <v>-149.77530766698942</v>
      </c>
      <c r="J346" s="6"/>
      <c r="K346" s="2" cm="1">
        <v>900109.7326226579</v>
      </c>
      <c r="L346" s="2" cm="1">
        <v>52.72741682518059</v>
      </c>
      <c r="M346" s="82"/>
      <c r="N346" s="2" cm="1">
        <v>-24681.881294670398</v>
      </c>
      <c r="O346" s="2" cm="1">
        <v>-1.4458368750905277</v>
      </c>
      <c r="P346" s="82"/>
      <c r="Q346" s="2">
        <f t="shared" si="63"/>
        <v>875427.8513279875</v>
      </c>
      <c r="R346" s="2">
        <f t="shared" si="64"/>
        <v>51.281579950090062</v>
      </c>
      <c r="S346" s="21"/>
      <c r="T346" s="2">
        <f t="shared" si="65"/>
        <v>-1681386.4258551891</v>
      </c>
      <c r="U346" s="2">
        <f t="shared" si="59"/>
        <v>-98.493727716899372</v>
      </c>
      <c r="W346" s="161"/>
      <c r="X346" s="160"/>
      <c r="Z346" s="8" t="s">
        <v>0</v>
      </c>
      <c r="AA346" s="8">
        <v>1</v>
      </c>
      <c r="AB346" s="8">
        <v>0</v>
      </c>
      <c r="AC346" s="8">
        <v>0</v>
      </c>
      <c r="AD346" s="8">
        <v>0</v>
      </c>
      <c r="AE346" s="8">
        <v>0</v>
      </c>
      <c r="AF346" s="8">
        <v>1</v>
      </c>
      <c r="AG346" s="8" t="s">
        <v>0</v>
      </c>
    </row>
    <row r="347" spans="1:33" ht="12.75" customHeight="1" x14ac:dyDescent="0.2">
      <c r="A347" s="86">
        <v>938</v>
      </c>
      <c r="B347" s="140">
        <v>84</v>
      </c>
      <c r="C347" s="120"/>
      <c r="D347" s="9">
        <v>11</v>
      </c>
      <c r="E347" s="9" t="s">
        <v>147</v>
      </c>
      <c r="F347" s="2">
        <v>19072</v>
      </c>
      <c r="G347" s="2">
        <v>18923</v>
      </c>
      <c r="H347" s="2" cm="1">
        <v>199523.03409942845</v>
      </c>
      <c r="I347" s="2" cm="1">
        <v>10.543943037543119</v>
      </c>
      <c r="J347" s="6"/>
      <c r="K347" s="2" cm="1">
        <v>-27381.702901783981</v>
      </c>
      <c r="L347" s="2" cm="1">
        <v>-1.4470064419903812</v>
      </c>
      <c r="M347" s="82"/>
      <c r="N347" s="2" cm="1">
        <v>-16390.332285592427</v>
      </c>
      <c r="O347" s="2" cm="1">
        <v>-0.86615929216257603</v>
      </c>
      <c r="P347" s="82"/>
      <c r="Q347" s="2">
        <f t="shared" si="63"/>
        <v>-43772.035187376408</v>
      </c>
      <c r="R347" s="2">
        <f t="shared" si="64"/>
        <v>-2.3131657341529572</v>
      </c>
      <c r="S347" s="21"/>
      <c r="T347" s="2">
        <f t="shared" si="65"/>
        <v>155750.99891205205</v>
      </c>
      <c r="U347" s="2">
        <f t="shared" si="59"/>
        <v>8.2307773033901626</v>
      </c>
      <c r="W347" s="161"/>
      <c r="X347" s="160"/>
      <c r="Z347" s="8" t="s">
        <v>0</v>
      </c>
      <c r="AA347" s="8">
        <v>1</v>
      </c>
      <c r="AB347" s="8">
        <v>0</v>
      </c>
      <c r="AC347" s="8">
        <v>0</v>
      </c>
      <c r="AD347" s="8">
        <v>0</v>
      </c>
      <c r="AE347" s="8">
        <v>0</v>
      </c>
      <c r="AF347" s="8">
        <v>1</v>
      </c>
      <c r="AG347" s="8" t="s">
        <v>0</v>
      </c>
    </row>
    <row r="348" spans="1:33" ht="12.75" customHeight="1" x14ac:dyDescent="0.2">
      <c r="A348" s="86">
        <v>1669</v>
      </c>
      <c r="B348" s="140">
        <v>96</v>
      </c>
      <c r="C348" s="120"/>
      <c r="D348" s="9">
        <v>11</v>
      </c>
      <c r="E348" s="9" t="s">
        <v>159</v>
      </c>
      <c r="F348" s="2">
        <v>20700</v>
      </c>
      <c r="G348" s="2">
        <v>20615</v>
      </c>
      <c r="H348" s="2" cm="1">
        <v>431666.22383020911</v>
      </c>
      <c r="I348" s="2" cm="1">
        <v>20.939423906388996</v>
      </c>
      <c r="J348" s="6"/>
      <c r="K348" s="2" cm="1">
        <v>-497002.70629406418</v>
      </c>
      <c r="L348" s="2" cm="1">
        <v>-24.108790021540827</v>
      </c>
      <c r="M348" s="82"/>
      <c r="N348" s="2" cm="1">
        <v>-2325.3943591491152</v>
      </c>
      <c r="O348" s="2" cm="1">
        <v>-0.11280108460582659</v>
      </c>
      <c r="P348" s="82"/>
      <c r="Q348" s="2">
        <f t="shared" si="63"/>
        <v>-499328.10065321327</v>
      </c>
      <c r="R348" s="2">
        <f t="shared" si="64"/>
        <v>-24.221591106146654</v>
      </c>
      <c r="S348" s="21"/>
      <c r="T348" s="2">
        <f t="shared" si="65"/>
        <v>-67661.876823004161</v>
      </c>
      <c r="U348" s="2">
        <f t="shared" si="59"/>
        <v>-3.28216719975766</v>
      </c>
      <c r="W348" s="161"/>
      <c r="X348" s="160"/>
      <c r="Z348" s="8" t="s">
        <v>0</v>
      </c>
      <c r="AA348" s="8">
        <v>0</v>
      </c>
      <c r="AB348" s="8">
        <v>1</v>
      </c>
      <c r="AC348" s="8">
        <v>0</v>
      </c>
      <c r="AD348" s="8">
        <v>0</v>
      </c>
      <c r="AE348" s="8">
        <v>0</v>
      </c>
      <c r="AF348" s="8">
        <v>1</v>
      </c>
      <c r="AG348" s="8" t="s">
        <v>0</v>
      </c>
    </row>
    <row r="349" spans="1:33" ht="12.75" customHeight="1" x14ac:dyDescent="0.2">
      <c r="A349" s="86">
        <v>1641</v>
      </c>
      <c r="B349" s="140">
        <v>124</v>
      </c>
      <c r="C349" s="120"/>
      <c r="D349" s="9">
        <v>11</v>
      </c>
      <c r="E349" s="9" t="s">
        <v>187</v>
      </c>
      <c r="F349" s="2">
        <v>23774</v>
      </c>
      <c r="G349" s="2">
        <v>23716</v>
      </c>
      <c r="H349" s="2" cm="1">
        <v>-550579.49480939563</v>
      </c>
      <c r="I349" s="2" cm="1">
        <v>-23.215529381404775</v>
      </c>
      <c r="J349" s="6"/>
      <c r="K349" s="2" cm="1">
        <v>-257203.4307004232</v>
      </c>
      <c r="L349" s="2" cm="1">
        <v>-10.845143814320425</v>
      </c>
      <c r="M349" s="82"/>
      <c r="N349" s="2" cm="1">
        <v>2.4371061604615534</v>
      </c>
      <c r="O349" s="2" cm="1">
        <v>1.0276210830079074E-4</v>
      </c>
      <c r="P349" s="82"/>
      <c r="Q349" s="2">
        <f t="shared" si="63"/>
        <v>-257200.99359426275</v>
      </c>
      <c r="R349" s="2">
        <f t="shared" si="64"/>
        <v>-10.845041052212125</v>
      </c>
      <c r="S349" s="21"/>
      <c r="T349" s="2">
        <f t="shared" si="65"/>
        <v>-807780.48840365838</v>
      </c>
      <c r="U349" s="2">
        <f t="shared" si="59"/>
        <v>-34.060570433616903</v>
      </c>
      <c r="W349" s="161"/>
      <c r="X349" s="160"/>
      <c r="Z349" s="8" t="s">
        <v>0</v>
      </c>
      <c r="AA349" s="8">
        <v>0</v>
      </c>
      <c r="AB349" s="8">
        <v>1</v>
      </c>
      <c r="AC349" s="8">
        <v>0</v>
      </c>
      <c r="AD349" s="8">
        <v>0</v>
      </c>
      <c r="AE349" s="8">
        <v>0</v>
      </c>
      <c r="AF349" s="8">
        <v>1</v>
      </c>
      <c r="AG349" s="8" t="s">
        <v>0</v>
      </c>
    </row>
    <row r="350" spans="1:33" ht="12.75" customHeight="1" x14ac:dyDescent="0.2">
      <c r="A350" s="86">
        <v>971</v>
      </c>
      <c r="B350" s="140">
        <v>139</v>
      </c>
      <c r="C350" s="120"/>
      <c r="D350" s="9">
        <v>11</v>
      </c>
      <c r="E350" s="9" t="s">
        <v>202</v>
      </c>
      <c r="F350" s="2">
        <v>25059</v>
      </c>
      <c r="G350" s="2">
        <v>24961</v>
      </c>
      <c r="H350" s="2" cm="1">
        <v>871119.84493368957</v>
      </c>
      <c r="I350" s="2" cm="1">
        <v>34.899236606453648</v>
      </c>
      <c r="J350" s="6"/>
      <c r="K350" s="2" cm="1">
        <v>488703.54676262446</v>
      </c>
      <c r="L350" s="2" cm="1">
        <v>19.578684618509854</v>
      </c>
      <c r="M350" s="82"/>
      <c r="N350" s="2" cm="1">
        <v>-26601.538419315686</v>
      </c>
      <c r="O350" s="2" cm="1">
        <v>-1.0657240663160805</v>
      </c>
      <c r="P350" s="82"/>
      <c r="Q350" s="2">
        <f t="shared" si="63"/>
        <v>462102.00834330876</v>
      </c>
      <c r="R350" s="2">
        <f t="shared" si="64"/>
        <v>18.512960552193775</v>
      </c>
      <c r="S350" s="21"/>
      <c r="T350" s="2">
        <f t="shared" si="65"/>
        <v>1333221.8532769983</v>
      </c>
      <c r="U350" s="2">
        <f t="shared" si="59"/>
        <v>53.412197158647423</v>
      </c>
      <c r="W350" s="161"/>
      <c r="X350" s="160"/>
      <c r="Z350" s="8" t="s">
        <v>0</v>
      </c>
      <c r="AA350" s="8">
        <v>0</v>
      </c>
      <c r="AB350" s="8">
        <v>1</v>
      </c>
      <c r="AC350" s="8">
        <v>0</v>
      </c>
      <c r="AD350" s="8">
        <v>0</v>
      </c>
      <c r="AE350" s="8">
        <v>0</v>
      </c>
      <c r="AF350" s="8">
        <v>1</v>
      </c>
      <c r="AG350" s="8" t="s">
        <v>0</v>
      </c>
    </row>
    <row r="351" spans="1:33" ht="12.75" customHeight="1" x14ac:dyDescent="0.2">
      <c r="A351" s="86">
        <v>1903</v>
      </c>
      <c r="B351" s="140">
        <v>149</v>
      </c>
      <c r="C351" s="120"/>
      <c r="D351" s="9">
        <v>11</v>
      </c>
      <c r="E351" s="9" t="s">
        <v>212</v>
      </c>
      <c r="F351" s="2">
        <v>25297</v>
      </c>
      <c r="G351" s="2">
        <v>25658</v>
      </c>
      <c r="H351" s="2" cm="1">
        <v>751608.14918105351</v>
      </c>
      <c r="I351" s="2" cm="1">
        <v>29.29332563648973</v>
      </c>
      <c r="J351" s="6"/>
      <c r="K351" s="2" cm="1">
        <v>-642066.02344094135</v>
      </c>
      <c r="L351" s="2" cm="1">
        <v>-25.024009020225325</v>
      </c>
      <c r="M351" s="82"/>
      <c r="N351" s="2" cm="1">
        <v>-102286.94294824114</v>
      </c>
      <c r="O351" s="2" cm="1">
        <v>-3.9865516777707199</v>
      </c>
      <c r="P351" s="82"/>
      <c r="Q351" s="2">
        <f t="shared" si="63"/>
        <v>-744352.96638918249</v>
      </c>
      <c r="R351" s="2">
        <f t="shared" si="64"/>
        <v>-29.010560697996045</v>
      </c>
      <c r="S351" s="21"/>
      <c r="T351" s="2">
        <f t="shared" si="65"/>
        <v>7255.1827918710187</v>
      </c>
      <c r="U351" s="2">
        <f t="shared" si="59"/>
        <v>0.28276493849368689</v>
      </c>
      <c r="W351" s="161"/>
      <c r="X351" s="160"/>
      <c r="Z351" s="8" t="s">
        <v>0</v>
      </c>
      <c r="AA351" s="8">
        <v>0</v>
      </c>
      <c r="AB351" s="8">
        <v>1</v>
      </c>
      <c r="AC351" s="8">
        <v>0</v>
      </c>
      <c r="AD351" s="8">
        <v>0</v>
      </c>
      <c r="AE351" s="8">
        <v>0</v>
      </c>
      <c r="AF351" s="8">
        <v>1</v>
      </c>
      <c r="AG351" s="8" t="s">
        <v>0</v>
      </c>
    </row>
    <row r="352" spans="1:33" ht="12.75" customHeight="1" x14ac:dyDescent="0.2">
      <c r="A352" s="86">
        <v>899</v>
      </c>
      <c r="B352" s="140">
        <v>171</v>
      </c>
      <c r="C352" s="120"/>
      <c r="D352" s="9">
        <v>11</v>
      </c>
      <c r="E352" s="9" t="s">
        <v>234</v>
      </c>
      <c r="F352" s="2">
        <v>28358</v>
      </c>
      <c r="G352" s="2">
        <v>28103</v>
      </c>
      <c r="H352" s="2" cm="1">
        <v>-710218.37517970521</v>
      </c>
      <c r="I352" s="2" cm="1">
        <v>-25.271977197441739</v>
      </c>
      <c r="J352" s="6"/>
      <c r="K352" s="2" cm="1">
        <v>721093.50291986542</v>
      </c>
      <c r="L352" s="2" cm="1">
        <v>25.658951105571127</v>
      </c>
      <c r="M352" s="82"/>
      <c r="N352" s="2" cm="1">
        <v>-7373.3657288457034</v>
      </c>
      <c r="O352" s="2" cm="1">
        <v>-0.26236934593622402</v>
      </c>
      <c r="P352" s="82"/>
      <c r="Q352" s="2">
        <f t="shared" si="63"/>
        <v>713720.13719101972</v>
      </c>
      <c r="R352" s="2">
        <f t="shared" si="64"/>
        <v>25.396581759634902</v>
      </c>
      <c r="S352" s="21"/>
      <c r="T352" s="2">
        <f t="shared" si="65"/>
        <v>3501.7620113145094</v>
      </c>
      <c r="U352" s="2">
        <f t="shared" si="59"/>
        <v>0.12460456219316476</v>
      </c>
      <c r="W352" s="161"/>
      <c r="X352" s="160"/>
      <c r="Z352" s="8" t="s">
        <v>0</v>
      </c>
      <c r="AA352" s="8">
        <v>0</v>
      </c>
      <c r="AB352" s="8">
        <v>1</v>
      </c>
      <c r="AC352" s="8">
        <v>0</v>
      </c>
      <c r="AD352" s="8">
        <v>0</v>
      </c>
      <c r="AE352" s="8">
        <v>0</v>
      </c>
      <c r="AF352" s="8">
        <v>1</v>
      </c>
      <c r="AG352" s="8" t="s">
        <v>0</v>
      </c>
    </row>
    <row r="353" spans="1:37" ht="12.75" customHeight="1" x14ac:dyDescent="0.2">
      <c r="A353" s="86">
        <v>1711</v>
      </c>
      <c r="B353" s="140">
        <v>196</v>
      </c>
      <c r="C353" s="120"/>
      <c r="D353" s="9">
        <v>11</v>
      </c>
      <c r="E353" s="9" t="s">
        <v>259</v>
      </c>
      <c r="F353" s="2">
        <v>31815</v>
      </c>
      <c r="G353" s="2">
        <v>31638</v>
      </c>
      <c r="H353" s="2" cm="1">
        <v>600804.27409698814</v>
      </c>
      <c r="I353" s="2" cm="1">
        <v>18.989957459289087</v>
      </c>
      <c r="J353" s="6"/>
      <c r="K353" s="2" cm="1">
        <v>-30553.280378527241</v>
      </c>
      <c r="L353" s="2" cm="1">
        <v>-0.96571465890787156</v>
      </c>
      <c r="M353" s="82"/>
      <c r="N353" s="2" cm="1">
        <v>-16690.351599109214</v>
      </c>
      <c r="O353" s="2" cm="1">
        <v>-0.52754129841043096</v>
      </c>
      <c r="P353" s="82"/>
      <c r="Q353" s="2">
        <f t="shared" si="63"/>
        <v>-47243.631977636454</v>
      </c>
      <c r="R353" s="2">
        <f t="shared" si="64"/>
        <v>-1.4932559573183024</v>
      </c>
      <c r="S353" s="21"/>
      <c r="T353" s="2">
        <f t="shared" si="65"/>
        <v>553560.64211935166</v>
      </c>
      <c r="U353" s="2">
        <f t="shared" si="59"/>
        <v>17.496701501970783</v>
      </c>
      <c r="W353" s="161"/>
      <c r="X353" s="160"/>
      <c r="Z353" s="8" t="s">
        <v>0</v>
      </c>
      <c r="AA353" s="8">
        <v>0</v>
      </c>
      <c r="AB353" s="8">
        <v>1</v>
      </c>
      <c r="AC353" s="8">
        <v>0</v>
      </c>
      <c r="AD353" s="8">
        <v>0</v>
      </c>
      <c r="AE353" s="8">
        <v>0</v>
      </c>
      <c r="AF353" s="8">
        <v>1</v>
      </c>
      <c r="AG353" s="8" t="s">
        <v>0</v>
      </c>
    </row>
    <row r="354" spans="1:37" ht="12.75" customHeight="1" x14ac:dyDescent="0.2">
      <c r="A354" s="86">
        <v>1640</v>
      </c>
      <c r="B354" s="140">
        <v>216</v>
      </c>
      <c r="C354" s="120"/>
      <c r="D354" s="9">
        <v>11</v>
      </c>
      <c r="E354" s="9" t="s">
        <v>279</v>
      </c>
      <c r="F354" s="2">
        <v>35878</v>
      </c>
      <c r="G354" s="2">
        <v>35681</v>
      </c>
      <c r="H354" s="2" cm="1">
        <v>102548.73051987588</v>
      </c>
      <c r="I354" s="2" cm="1">
        <v>2.8740430626909528</v>
      </c>
      <c r="J354" s="6"/>
      <c r="K354" s="2" cm="1">
        <v>-338002.02623523725</v>
      </c>
      <c r="L354" s="2" cm="1">
        <v>-9.4728854638389404</v>
      </c>
      <c r="M354" s="82"/>
      <c r="N354" s="2" cm="1">
        <v>-1557.0982343651303</v>
      </c>
      <c r="O354" s="2" cm="1">
        <v>-4.3639422503997376E-2</v>
      </c>
      <c r="P354" s="82"/>
      <c r="Q354" s="2">
        <f t="shared" si="63"/>
        <v>-339559.12446960236</v>
      </c>
      <c r="R354" s="2">
        <f t="shared" si="64"/>
        <v>-9.5165248863429373</v>
      </c>
      <c r="S354" s="21"/>
      <c r="T354" s="2">
        <f t="shared" si="65"/>
        <v>-237010.39394972648</v>
      </c>
      <c r="U354" s="2">
        <f t="shared" si="59"/>
        <v>-6.6424818236519849</v>
      </c>
      <c r="W354" s="161"/>
      <c r="X354" s="160"/>
      <c r="Z354" s="8" t="s">
        <v>0</v>
      </c>
      <c r="AA354" s="8">
        <v>0</v>
      </c>
      <c r="AB354" s="8">
        <v>1</v>
      </c>
      <c r="AC354" s="8">
        <v>0</v>
      </c>
      <c r="AD354" s="8">
        <v>0</v>
      </c>
      <c r="AE354" s="8">
        <v>0</v>
      </c>
      <c r="AF354" s="8">
        <v>1</v>
      </c>
      <c r="AG354" s="8" t="s">
        <v>0</v>
      </c>
    </row>
    <row r="355" spans="1:37" ht="12.75" customHeight="1" x14ac:dyDescent="0.2">
      <c r="A355" s="86">
        <v>1954</v>
      </c>
      <c r="B355" s="140">
        <v>217</v>
      </c>
      <c r="C355" s="120"/>
      <c r="D355" s="9">
        <v>11</v>
      </c>
      <c r="E355" s="9" t="s">
        <v>280</v>
      </c>
      <c r="F355" s="2">
        <v>36124</v>
      </c>
      <c r="G355" s="2">
        <v>35727</v>
      </c>
      <c r="H355" s="2" cm="1">
        <v>-1328731.8084347434</v>
      </c>
      <c r="I355" s="2" cm="1">
        <v>-37.191250550976669</v>
      </c>
      <c r="J355" s="6"/>
      <c r="K355" s="2" cm="1">
        <v>433686.0218573577</v>
      </c>
      <c r="L355" s="2" cm="1">
        <v>12.138887168174145</v>
      </c>
      <c r="M355" s="82"/>
      <c r="N355" s="2" cm="1">
        <v>-29202.826522376665</v>
      </c>
      <c r="O355" s="2" cm="1">
        <v>-0.81738815244427643</v>
      </c>
      <c r="P355" s="82"/>
      <c r="Q355" s="2">
        <f t="shared" si="63"/>
        <v>404483.19533498102</v>
      </c>
      <c r="R355" s="2">
        <f t="shared" si="64"/>
        <v>11.321499015729868</v>
      </c>
      <c r="S355" s="21"/>
      <c r="T355" s="2">
        <f t="shared" si="65"/>
        <v>-924248.61309976247</v>
      </c>
      <c r="U355" s="2">
        <f t="shared" si="59"/>
        <v>-25.869751535246802</v>
      </c>
      <c r="W355" s="161"/>
      <c r="X355" s="160"/>
      <c r="Z355" s="8" t="s">
        <v>0</v>
      </c>
      <c r="AA355" s="8">
        <v>0</v>
      </c>
      <c r="AB355" s="8">
        <v>1</v>
      </c>
      <c r="AC355" s="8">
        <v>0</v>
      </c>
      <c r="AD355" s="8">
        <v>0</v>
      </c>
      <c r="AE355" s="8">
        <v>0</v>
      </c>
      <c r="AF355" s="8">
        <v>1</v>
      </c>
      <c r="AG355" s="8" t="s">
        <v>0</v>
      </c>
    </row>
    <row r="356" spans="1:37" ht="12.75" customHeight="1" x14ac:dyDescent="0.2">
      <c r="A356" s="86">
        <v>882</v>
      </c>
      <c r="B356" s="140">
        <v>227</v>
      </c>
      <c r="C356" s="120"/>
      <c r="D356" s="9">
        <v>11</v>
      </c>
      <c r="E356" s="9" t="s">
        <v>290</v>
      </c>
      <c r="F356" s="2">
        <v>37458</v>
      </c>
      <c r="G356" s="2">
        <v>37591</v>
      </c>
      <c r="H356" s="2" cm="1">
        <v>-1875580.9698276995</v>
      </c>
      <c r="I356" s="2" cm="1">
        <v>-49.894415414000676</v>
      </c>
      <c r="J356" s="6"/>
      <c r="K356" s="2" cm="1">
        <v>581251.73100194195</v>
      </c>
      <c r="L356" s="2" cm="1">
        <v>15.462523769038917</v>
      </c>
      <c r="M356" s="82"/>
      <c r="N356" s="2" cm="1">
        <v>14987.908977473824</v>
      </c>
      <c r="O356" s="2" cm="1">
        <v>0.39871003637769209</v>
      </c>
      <c r="P356" s="82"/>
      <c r="Q356" s="2">
        <f t="shared" si="63"/>
        <v>596239.63997941581</v>
      </c>
      <c r="R356" s="2">
        <f t="shared" si="64"/>
        <v>15.861233805416608</v>
      </c>
      <c r="S356" s="21"/>
      <c r="T356" s="2">
        <f t="shared" si="65"/>
        <v>-1279341.3298482837</v>
      </c>
      <c r="U356" s="2">
        <f t="shared" si="59"/>
        <v>-34.033181608584066</v>
      </c>
      <c r="W356" s="161"/>
      <c r="X356" s="160"/>
      <c r="Z356" s="8" t="s">
        <v>0</v>
      </c>
      <c r="AA356" s="8">
        <v>0</v>
      </c>
      <c r="AB356" s="8">
        <v>1</v>
      </c>
      <c r="AC356" s="8">
        <v>0</v>
      </c>
      <c r="AD356" s="8">
        <v>0</v>
      </c>
      <c r="AE356" s="8">
        <v>0</v>
      </c>
      <c r="AF356" s="8">
        <v>1</v>
      </c>
      <c r="AG356" s="8" t="s">
        <v>0</v>
      </c>
    </row>
    <row r="357" spans="1:37" ht="12.75" customHeight="1" x14ac:dyDescent="0.2">
      <c r="A357" s="86">
        <v>1507</v>
      </c>
      <c r="B357" s="140">
        <v>242</v>
      </c>
      <c r="C357" s="120"/>
      <c r="D357" s="9">
        <v>11</v>
      </c>
      <c r="E357" s="9" t="s">
        <v>305</v>
      </c>
      <c r="F357" s="2">
        <v>42139</v>
      </c>
      <c r="G357" s="2">
        <v>42291</v>
      </c>
      <c r="H357" s="2" cm="1">
        <v>1042784.0361926537</v>
      </c>
      <c r="I357" s="2" cm="1">
        <v>24.657351119449853</v>
      </c>
      <c r="J357" s="6"/>
      <c r="K357" s="2" cm="1">
        <v>2820.2167030419223</v>
      </c>
      <c r="L357" s="2" cm="1">
        <v>6.6685978176016694E-2</v>
      </c>
      <c r="M357" s="82"/>
      <c r="N357" s="2" cm="1">
        <v>-26869.408800613248</v>
      </c>
      <c r="O357" s="2" cm="1">
        <v>-0.63534578989887325</v>
      </c>
      <c r="P357" s="82"/>
      <c r="Q357" s="2">
        <f t="shared" si="63"/>
        <v>-24049.192097571326</v>
      </c>
      <c r="R357" s="2">
        <f t="shared" si="64"/>
        <v>-0.56865981172285651</v>
      </c>
      <c r="S357" s="21"/>
      <c r="T357" s="2">
        <f t="shared" si="65"/>
        <v>1018734.8440950824</v>
      </c>
      <c r="U357" s="2">
        <f t="shared" si="59"/>
        <v>24.088691307726997</v>
      </c>
      <c r="W357" s="161"/>
      <c r="X357" s="160"/>
      <c r="Z357" s="8" t="s">
        <v>0</v>
      </c>
      <c r="AA357" s="8">
        <v>0</v>
      </c>
      <c r="AB357" s="8">
        <v>1</v>
      </c>
      <c r="AC357" s="8">
        <v>0</v>
      </c>
      <c r="AD357" s="8">
        <v>0</v>
      </c>
      <c r="AE357" s="8">
        <v>0</v>
      </c>
      <c r="AF357" s="8">
        <v>1</v>
      </c>
      <c r="AG357" s="8" t="s">
        <v>0</v>
      </c>
    </row>
    <row r="358" spans="1:37" ht="12.75" customHeight="1" x14ac:dyDescent="0.2">
      <c r="A358" s="86">
        <v>1894</v>
      </c>
      <c r="B358" s="140">
        <v>247</v>
      </c>
      <c r="C358" s="120"/>
      <c r="D358" s="9">
        <v>11</v>
      </c>
      <c r="E358" s="9" t="s">
        <v>310</v>
      </c>
      <c r="F358" s="2">
        <v>43347</v>
      </c>
      <c r="G358" s="2">
        <v>43311</v>
      </c>
      <c r="H358" s="2" cm="1">
        <v>695449.20809313748</v>
      </c>
      <c r="I358" s="2" cm="1">
        <v>16.057103463164957</v>
      </c>
      <c r="J358" s="6"/>
      <c r="K358" s="2" cm="1">
        <v>547049.82394598459</v>
      </c>
      <c r="L358" s="2" cm="1">
        <v>12.630736393664071</v>
      </c>
      <c r="M358" s="82"/>
      <c r="N358" s="2" cm="1">
        <v>-36783.570870139141</v>
      </c>
      <c r="O358" s="2" cm="1">
        <v>-0.84928934612775375</v>
      </c>
      <c r="P358" s="82"/>
      <c r="Q358" s="2">
        <f t="shared" si="63"/>
        <v>510266.25307584542</v>
      </c>
      <c r="R358" s="2">
        <f t="shared" si="64"/>
        <v>11.781447047536318</v>
      </c>
      <c r="S358" s="21"/>
      <c r="T358" s="2">
        <f t="shared" si="65"/>
        <v>1205715.461168983</v>
      </c>
      <c r="U358" s="2">
        <f t="shared" si="59"/>
        <v>27.838550510701278</v>
      </c>
      <c r="W358" s="161"/>
      <c r="X358" s="160"/>
      <c r="Z358" s="8" t="s">
        <v>0</v>
      </c>
      <c r="AA358" s="8">
        <v>0</v>
      </c>
      <c r="AB358" s="8">
        <v>1</v>
      </c>
      <c r="AC358" s="8">
        <v>0</v>
      </c>
      <c r="AD358" s="8">
        <v>0</v>
      </c>
      <c r="AE358" s="8">
        <v>0</v>
      </c>
      <c r="AF358" s="8">
        <v>1</v>
      </c>
      <c r="AG358" s="8" t="s">
        <v>0</v>
      </c>
    </row>
    <row r="359" spans="1:37" ht="12.75" customHeight="1" x14ac:dyDescent="0.2">
      <c r="A359" s="86">
        <v>984</v>
      </c>
      <c r="B359" s="140">
        <v>248</v>
      </c>
      <c r="C359" s="120"/>
      <c r="D359" s="9">
        <v>11</v>
      </c>
      <c r="E359" s="9" t="s">
        <v>311</v>
      </c>
      <c r="F359" s="2">
        <v>43565</v>
      </c>
      <c r="G359" s="2">
        <v>43326</v>
      </c>
      <c r="H359" s="2" cm="1">
        <v>291960.30175712612</v>
      </c>
      <c r="I359" s="2" cm="1">
        <v>6.738685818149059</v>
      </c>
      <c r="J359" s="6"/>
      <c r="K359" s="2" cm="1">
        <v>155816.51366627938</v>
      </c>
      <c r="L359" s="2" cm="1">
        <v>3.5963743171832014</v>
      </c>
      <c r="M359" s="82"/>
      <c r="N359" s="2" cm="1">
        <v>-36173.294068962728</v>
      </c>
      <c r="O359" s="2" cm="1">
        <v>-0.8349096170651048</v>
      </c>
      <c r="P359" s="82"/>
      <c r="Q359" s="2">
        <f t="shared" si="63"/>
        <v>119643.21959731665</v>
      </c>
      <c r="R359" s="2">
        <f t="shared" si="64"/>
        <v>2.7614647001180965</v>
      </c>
      <c r="S359" s="21"/>
      <c r="T359" s="2">
        <f t="shared" si="65"/>
        <v>411603.52135444275</v>
      </c>
      <c r="U359" s="2">
        <f t="shared" si="59"/>
        <v>9.5001505182671551</v>
      </c>
      <c r="W359" s="161"/>
      <c r="X359" s="160"/>
      <c r="Z359" s="8" t="s">
        <v>0</v>
      </c>
      <c r="AA359" s="8">
        <v>0</v>
      </c>
      <c r="AB359" s="8">
        <v>1</v>
      </c>
      <c r="AC359" s="8">
        <v>0</v>
      </c>
      <c r="AD359" s="8">
        <v>0</v>
      </c>
      <c r="AE359" s="8">
        <v>0</v>
      </c>
      <c r="AF359" s="8">
        <v>1</v>
      </c>
      <c r="AG359" s="8" t="s">
        <v>0</v>
      </c>
    </row>
    <row r="360" spans="1:37" ht="12.75" customHeight="1" x14ac:dyDescent="0.2">
      <c r="A360" s="86">
        <v>928</v>
      </c>
      <c r="B360" s="140">
        <v>262</v>
      </c>
      <c r="C360" s="120"/>
      <c r="D360" s="9">
        <v>11</v>
      </c>
      <c r="E360" s="9" t="s">
        <v>325</v>
      </c>
      <c r="F360" s="2">
        <v>45937</v>
      </c>
      <c r="G360" s="2">
        <v>45642</v>
      </c>
      <c r="H360" s="2" cm="1">
        <v>1176528.9678814616</v>
      </c>
      <c r="I360" s="2" cm="1">
        <v>25.777331577964627</v>
      </c>
      <c r="J360" s="6"/>
      <c r="K360" s="2" cm="1">
        <v>507007.2030704245</v>
      </c>
      <c r="L360" s="2" cm="1">
        <v>11.10834764187425</v>
      </c>
      <c r="M360" s="82"/>
      <c r="N360" s="2" cm="1">
        <v>-27870.430558152118</v>
      </c>
      <c r="O360" s="2" cm="1">
        <v>-0.6106312290905771</v>
      </c>
      <c r="P360" s="82"/>
      <c r="Q360" s="2">
        <f t="shared" si="63"/>
        <v>479136.77251227235</v>
      </c>
      <c r="R360" s="2">
        <f t="shared" si="64"/>
        <v>10.497716412783673</v>
      </c>
      <c r="S360" s="21"/>
      <c r="T360" s="2">
        <f t="shared" si="65"/>
        <v>1655665.7403937341</v>
      </c>
      <c r="U360" s="2">
        <f t="shared" si="59"/>
        <v>36.275047990748305</v>
      </c>
      <c r="W360" s="161"/>
      <c r="X360" s="160"/>
      <c r="Z360" s="8" t="s">
        <v>0</v>
      </c>
      <c r="AA360" s="8">
        <v>0</v>
      </c>
      <c r="AB360" s="8">
        <v>1</v>
      </c>
      <c r="AC360" s="8">
        <v>0</v>
      </c>
      <c r="AD360" s="8">
        <v>0</v>
      </c>
      <c r="AE360" s="8">
        <v>0</v>
      </c>
      <c r="AF360" s="8">
        <v>1</v>
      </c>
      <c r="AG360" s="8" t="s">
        <v>0</v>
      </c>
    </row>
    <row r="361" spans="1:37" ht="12.75" customHeight="1" x14ac:dyDescent="0.2">
      <c r="A361" s="86">
        <v>988</v>
      </c>
      <c r="B361" s="140">
        <v>279</v>
      </c>
      <c r="C361" s="120"/>
      <c r="D361" s="9">
        <v>11</v>
      </c>
      <c r="E361" s="9" t="s">
        <v>342</v>
      </c>
      <c r="F361" s="2">
        <v>49574</v>
      </c>
      <c r="G361" s="2">
        <v>49842</v>
      </c>
      <c r="H361" s="2" cm="1">
        <v>3516498.3056358993</v>
      </c>
      <c r="I361" s="2" cm="1">
        <v>70.552913318805409</v>
      </c>
      <c r="J361" s="6"/>
      <c r="K361" s="2" cm="1">
        <v>-526532.85528006777</v>
      </c>
      <c r="L361" s="2" cm="1">
        <v>-10.564039470327591</v>
      </c>
      <c r="M361" s="82"/>
      <c r="N361" s="2" cm="1">
        <v>7066.9257405240496</v>
      </c>
      <c r="O361" s="2" cm="1">
        <v>0.14178656034115905</v>
      </c>
      <c r="P361" s="82"/>
      <c r="Q361" s="2">
        <f t="shared" si="63"/>
        <v>-519465.92953954369</v>
      </c>
      <c r="R361" s="2">
        <f t="shared" si="64"/>
        <v>-10.422252909986431</v>
      </c>
      <c r="S361" s="21"/>
      <c r="T361" s="2">
        <f t="shared" si="65"/>
        <v>2997032.3760963557</v>
      </c>
      <c r="U361" s="2">
        <f t="shared" si="59"/>
        <v>60.130660408818983</v>
      </c>
      <c r="W361" s="161"/>
      <c r="X361" s="160"/>
      <c r="Z361" s="8" t="s">
        <v>0</v>
      </c>
      <c r="AA361" s="8">
        <v>0</v>
      </c>
      <c r="AB361" s="8">
        <v>1</v>
      </c>
      <c r="AC361" s="8">
        <v>0</v>
      </c>
      <c r="AD361" s="8">
        <v>0</v>
      </c>
      <c r="AE361" s="8">
        <v>0</v>
      </c>
      <c r="AF361" s="8">
        <v>1</v>
      </c>
      <c r="AG361" s="8" t="s">
        <v>0</v>
      </c>
    </row>
    <row r="362" spans="1:37" ht="12.75" customHeight="1" x14ac:dyDescent="0.2">
      <c r="A362" s="86">
        <v>957</v>
      </c>
      <c r="B362" s="140">
        <v>300</v>
      </c>
      <c r="C362" s="120"/>
      <c r="D362" s="9">
        <v>11</v>
      </c>
      <c r="E362" s="9" t="s">
        <v>363</v>
      </c>
      <c r="F362" s="2">
        <v>57390</v>
      </c>
      <c r="G362" s="2">
        <v>58209</v>
      </c>
      <c r="H362" s="2" cm="1">
        <v>2372987.6734109335</v>
      </c>
      <c r="I362" s="2" cm="1">
        <v>40.766679953459665</v>
      </c>
      <c r="J362" s="6"/>
      <c r="K362" s="2" cm="1">
        <v>-690424.26862578792</v>
      </c>
      <c r="L362" s="2" cm="1">
        <v>-11.861125747320653</v>
      </c>
      <c r="M362" s="82"/>
      <c r="N362" s="2" cm="1">
        <v>-4818.1132530028408</v>
      </c>
      <c r="O362" s="2" cm="1">
        <v>-8.277265118800943E-2</v>
      </c>
      <c r="P362" s="82"/>
      <c r="Q362" s="2">
        <f t="shared" si="63"/>
        <v>-695242.38187879079</v>
      </c>
      <c r="R362" s="2">
        <f t="shared" si="64"/>
        <v>-11.943898398508662</v>
      </c>
      <c r="S362" s="21"/>
      <c r="T362" s="2">
        <f t="shared" si="65"/>
        <v>1677745.2915321426</v>
      </c>
      <c r="U362" s="2">
        <f t="shared" si="59"/>
        <v>28.822781554950996</v>
      </c>
      <c r="W362" s="161"/>
      <c r="X362" s="160"/>
      <c r="Z362" s="8" t="s">
        <v>0</v>
      </c>
      <c r="AA362" s="8">
        <v>0</v>
      </c>
      <c r="AB362" s="8">
        <v>0</v>
      </c>
      <c r="AC362" s="8">
        <v>1</v>
      </c>
      <c r="AD362" s="8">
        <v>0</v>
      </c>
      <c r="AE362" s="8">
        <v>0</v>
      </c>
      <c r="AF362" s="8">
        <v>1</v>
      </c>
      <c r="AG362" s="8" t="s">
        <v>0</v>
      </c>
    </row>
    <row r="363" spans="1:37" s="86" customFormat="1" ht="12.75" customHeight="1" x14ac:dyDescent="0.2">
      <c r="A363" s="86">
        <v>917</v>
      </c>
      <c r="B363" s="140">
        <v>327</v>
      </c>
      <c r="C363" s="120"/>
      <c r="D363" s="9">
        <v>11</v>
      </c>
      <c r="E363" s="9" t="s">
        <v>390</v>
      </c>
      <c r="F363" s="2">
        <v>87189</v>
      </c>
      <c r="G363" s="2">
        <v>86832</v>
      </c>
      <c r="H363" s="2" cm="1">
        <v>1925604.9296630174</v>
      </c>
      <c r="I363" s="2" cm="1">
        <v>22.176213028181056</v>
      </c>
      <c r="J363" s="6"/>
      <c r="K363" s="2" cm="1">
        <v>2671927.8732882431</v>
      </c>
      <c r="L363" s="2" cm="1">
        <v>30.771234951265008</v>
      </c>
      <c r="M363" s="82"/>
      <c r="N363" s="2" cm="1">
        <v>-23890.574382896913</v>
      </c>
      <c r="O363" s="2" cm="1">
        <v>-0.2751355995819158</v>
      </c>
      <c r="P363" s="82"/>
      <c r="Q363" s="2">
        <f t="shared" si="63"/>
        <v>2648037.2989053461</v>
      </c>
      <c r="R363" s="2">
        <f t="shared" si="64"/>
        <v>30.496099351683092</v>
      </c>
      <c r="S363" s="21"/>
      <c r="T363" s="2">
        <f t="shared" si="65"/>
        <v>4573642.2285683639</v>
      </c>
      <c r="U363" s="2">
        <f t="shared" si="59"/>
        <v>52.672312379864152</v>
      </c>
      <c r="V363" s="9"/>
      <c r="W363" s="161"/>
      <c r="X363" s="160"/>
      <c r="Y363" s="9"/>
      <c r="Z363" s="8" t="s">
        <v>0</v>
      </c>
      <c r="AA363" s="8">
        <v>0</v>
      </c>
      <c r="AB363" s="8">
        <v>0</v>
      </c>
      <c r="AC363" s="8">
        <v>1</v>
      </c>
      <c r="AD363" s="8">
        <v>0</v>
      </c>
      <c r="AE363" s="8">
        <v>0</v>
      </c>
      <c r="AF363" s="8">
        <v>1</v>
      </c>
      <c r="AG363" s="8" t="s">
        <v>0</v>
      </c>
      <c r="AH363" s="9"/>
      <c r="AI363" s="9"/>
      <c r="AJ363" s="9"/>
      <c r="AK363" s="9"/>
    </row>
    <row r="364" spans="1:37" ht="13.5" customHeight="1" x14ac:dyDescent="0.2">
      <c r="A364" s="86">
        <v>1883</v>
      </c>
      <c r="B364" s="140">
        <v>333</v>
      </c>
      <c r="C364" s="120"/>
      <c r="D364" s="9">
        <v>11</v>
      </c>
      <c r="E364" s="9" t="s">
        <v>396</v>
      </c>
      <c r="F364" s="2">
        <v>93319</v>
      </c>
      <c r="G364" s="2">
        <v>92661</v>
      </c>
      <c r="H364" s="2" cm="1">
        <v>340562.57139175013</v>
      </c>
      <c r="I364" s="2" cm="1">
        <v>3.6753604147564793</v>
      </c>
      <c r="J364" s="6"/>
      <c r="K364" s="2" cm="1">
        <v>1849945.0611828612</v>
      </c>
      <c r="L364" s="2" cm="1">
        <v>19.964656772351489</v>
      </c>
      <c r="M364" s="82"/>
      <c r="N364" s="2" cm="1">
        <v>-93076.094673190382</v>
      </c>
      <c r="O364" s="2" cm="1">
        <v>-1.0044797128585963</v>
      </c>
      <c r="P364" s="82"/>
      <c r="Q364" s="2">
        <f t="shared" si="63"/>
        <v>1756868.966509671</v>
      </c>
      <c r="R364" s="2">
        <f t="shared" si="64"/>
        <v>18.960177059492892</v>
      </c>
      <c r="S364" s="21"/>
      <c r="T364" s="2">
        <f t="shared" si="65"/>
        <v>2097431.5379014211</v>
      </c>
      <c r="U364" s="2">
        <f t="shared" si="59"/>
        <v>22.635537474249372</v>
      </c>
      <c r="W364" s="161"/>
      <c r="X364" s="160"/>
      <c r="Z364" s="8" t="s">
        <v>0</v>
      </c>
      <c r="AA364" s="8">
        <v>0</v>
      </c>
      <c r="AB364" s="8">
        <v>0</v>
      </c>
      <c r="AC364" s="8">
        <v>1</v>
      </c>
      <c r="AD364" s="8">
        <v>0</v>
      </c>
      <c r="AE364" s="8">
        <v>0</v>
      </c>
      <c r="AF364" s="8">
        <v>1</v>
      </c>
      <c r="AG364" s="8" t="s">
        <v>0</v>
      </c>
    </row>
    <row r="365" spans="1:37" ht="13.5" customHeight="1" x14ac:dyDescent="0.2">
      <c r="A365" s="86">
        <v>983</v>
      </c>
      <c r="B365" s="140">
        <v>335</v>
      </c>
      <c r="C365" s="120"/>
      <c r="D365" s="9">
        <v>11</v>
      </c>
      <c r="E365" s="9" t="s">
        <v>398</v>
      </c>
      <c r="F365" s="2">
        <v>101059</v>
      </c>
      <c r="G365" s="2">
        <v>101603</v>
      </c>
      <c r="H365" s="2" cm="1">
        <v>10142681.863602916</v>
      </c>
      <c r="I365" s="2" cm="1">
        <v>99.82659826582794</v>
      </c>
      <c r="J365" s="6"/>
      <c r="K365" s="2" cm="1">
        <v>-658588.37742816983</v>
      </c>
      <c r="L365" s="2" cm="1">
        <v>-6.4819776721963898</v>
      </c>
      <c r="M365" s="82"/>
      <c r="N365" s="2" cm="1">
        <v>164671.60642545967</v>
      </c>
      <c r="O365" s="2" cm="1">
        <v>1.6207356714413912</v>
      </c>
      <c r="P365" s="82"/>
      <c r="Q365" s="2">
        <f t="shared" si="63"/>
        <v>-493916.77100271016</v>
      </c>
      <c r="R365" s="2">
        <f t="shared" si="64"/>
        <v>-4.8612420007549986</v>
      </c>
      <c r="S365" s="21"/>
      <c r="T365" s="2">
        <f t="shared" si="65"/>
        <v>9648765.0926002059</v>
      </c>
      <c r="U365" s="2">
        <f t="shared" si="59"/>
        <v>94.965356265072941</v>
      </c>
      <c r="W365" s="161"/>
      <c r="X365" s="160"/>
      <c r="Z365" s="8" t="s">
        <v>0</v>
      </c>
      <c r="AA365" s="8">
        <v>0</v>
      </c>
      <c r="AB365" s="8">
        <v>0</v>
      </c>
      <c r="AC365" s="8">
        <v>0</v>
      </c>
      <c r="AD365" s="8">
        <v>1</v>
      </c>
      <c r="AE365" s="8">
        <v>0</v>
      </c>
      <c r="AF365" s="8">
        <v>1</v>
      </c>
      <c r="AG365" s="8" t="s">
        <v>0</v>
      </c>
    </row>
    <row r="366" spans="1:37" ht="13.5" customHeight="1" x14ac:dyDescent="0.2">
      <c r="A366" s="86">
        <v>935</v>
      </c>
      <c r="B366" s="140">
        <v>343</v>
      </c>
      <c r="C366" s="120"/>
      <c r="D366" s="9">
        <v>11</v>
      </c>
      <c r="E366" s="9" t="s">
        <v>406</v>
      </c>
      <c r="F366" s="2">
        <v>122753</v>
      </c>
      <c r="G366" s="2">
        <v>121565</v>
      </c>
      <c r="H366" s="2" cm="1">
        <v>10503651.993899867</v>
      </c>
      <c r="I366" s="2" cm="1">
        <v>86.40358650845117</v>
      </c>
      <c r="J366" s="6"/>
      <c r="K366" s="2" cm="1">
        <v>36276.762446045876</v>
      </c>
      <c r="L366" s="2" cm="1">
        <v>0.2984145308768632</v>
      </c>
      <c r="M366" s="82"/>
      <c r="N366" s="2" cm="1">
        <v>-138861.44826526224</v>
      </c>
      <c r="O366" s="2" cm="1">
        <v>-1.1422814812261937</v>
      </c>
      <c r="P366" s="82"/>
      <c r="Q366" s="2">
        <f t="shared" si="63"/>
        <v>-102584.68581921636</v>
      </c>
      <c r="R366" s="2">
        <f t="shared" si="64"/>
        <v>-0.84386695034933046</v>
      </c>
      <c r="S366" s="21"/>
      <c r="T366" s="2">
        <f t="shared" si="65"/>
        <v>10401067.308080651</v>
      </c>
      <c r="U366" s="2">
        <f t="shared" si="59"/>
        <v>85.559719558101847</v>
      </c>
      <c r="W366" s="161"/>
      <c r="X366" s="160"/>
      <c r="Z366" s="8" t="s">
        <v>0</v>
      </c>
      <c r="AA366" s="8">
        <v>0</v>
      </c>
      <c r="AB366" s="8">
        <v>0</v>
      </c>
      <c r="AC366" s="8">
        <v>0</v>
      </c>
      <c r="AD366" s="8">
        <v>1</v>
      </c>
      <c r="AE366" s="8">
        <v>0</v>
      </c>
      <c r="AF366" s="8">
        <v>1</v>
      </c>
      <c r="AG366" s="8" t="s">
        <v>0</v>
      </c>
    </row>
    <row r="367" spans="1:37" s="119" customFormat="1" ht="13.5" customHeight="1" x14ac:dyDescent="0.2">
      <c r="A367" s="158"/>
      <c r="B367" s="141">
        <v>410</v>
      </c>
      <c r="C367" s="118">
        <v>11</v>
      </c>
      <c r="D367" s="126" t="s">
        <v>471</v>
      </c>
      <c r="E367" s="118"/>
      <c r="F367" s="118">
        <f>SUMIF($D$336:$D$366,$C367,F$336:F$366)</f>
        <v>1117546</v>
      </c>
      <c r="G367" s="118">
        <f>SUMIF($D$336:$D$366,$C367,G$336:G$366)</f>
        <v>1116137</v>
      </c>
      <c r="H367" s="118">
        <f>SUMIF($D$336:$D$366,$C367,H$336:H$366)</f>
        <v>34261058.470135152</v>
      </c>
      <c r="I367" s="118">
        <f>H367/$G367</f>
        <v>30.69610493168415</v>
      </c>
      <c r="J367" s="118"/>
      <c r="K367" s="118">
        <f>SUMIF($D$336:$D$366,$C367,K$336:K$366)</f>
        <v>6285888.3408059161</v>
      </c>
      <c r="L367" s="118">
        <f>K367/$G367</f>
        <v>5.6318250723754488</v>
      </c>
      <c r="M367" s="118"/>
      <c r="N367" s="118">
        <f>SUMIF($D$336:$D$366,$C367,N$336:N$366)</f>
        <v>-457650.39348477346</v>
      </c>
      <c r="O367" s="118">
        <f>N367/$G367</f>
        <v>-0.41003066244087727</v>
      </c>
      <c r="P367" s="118"/>
      <c r="Q367" s="118">
        <f>SUMIF($D$336:$D$366,$C367,Q$336:Q$366)</f>
        <v>5828237.947321143</v>
      </c>
      <c r="R367" s="118">
        <f>Q367/$G367</f>
        <v>5.2217944099345717</v>
      </c>
      <c r="S367" s="118"/>
      <c r="T367" s="118">
        <f>SUMIF($D$336:$D$366,$C367,T$336:T$366)</f>
        <v>40089296.417456292</v>
      </c>
      <c r="U367" s="118">
        <f t="shared" si="59"/>
        <v>35.917899341618721</v>
      </c>
      <c r="W367" s="161"/>
      <c r="X367" s="160"/>
      <c r="Z367" s="85" t="s">
        <v>0</v>
      </c>
      <c r="AA367" s="118">
        <f>SUMIF($D$336:$D$366,$C367,AA$336:AA$366)</f>
        <v>12</v>
      </c>
      <c r="AB367" s="118">
        <f t="shared" ref="AB367:AG367" si="66">SUMIF($D$336:$D$366,$C367,AB$336:AB$366)</f>
        <v>14</v>
      </c>
      <c r="AC367" s="118">
        <f t="shared" si="66"/>
        <v>3</v>
      </c>
      <c r="AD367" s="118">
        <f t="shared" si="66"/>
        <v>2</v>
      </c>
      <c r="AE367" s="118">
        <f t="shared" si="66"/>
        <v>0</v>
      </c>
      <c r="AF367" s="118">
        <f>SUMIF($D$336:$D$366,$C367,AF$336:AF$366)</f>
        <v>31</v>
      </c>
      <c r="AG367" s="118">
        <f t="shared" si="66"/>
        <v>0</v>
      </c>
    </row>
    <row r="368" spans="1:37" ht="13.5" customHeight="1" x14ac:dyDescent="0.2">
      <c r="A368" s="86">
        <v>184</v>
      </c>
      <c r="B368" s="140">
        <v>98</v>
      </c>
      <c r="C368" s="120"/>
      <c r="D368" s="9">
        <v>12</v>
      </c>
      <c r="E368" s="9" t="s">
        <v>161</v>
      </c>
      <c r="F368" s="2">
        <v>20220</v>
      </c>
      <c r="G368" s="2">
        <v>20776</v>
      </c>
      <c r="H368" s="2" cm="1">
        <v>2933075.9104078664</v>
      </c>
      <c r="I368" s="2" cm="1">
        <v>141.17616049325503</v>
      </c>
      <c r="J368" s="6"/>
      <c r="K368" s="2" cm="1">
        <v>-48028.580588790937</v>
      </c>
      <c r="L368" s="2" cm="1">
        <v>-2.311733759568297</v>
      </c>
      <c r="M368" s="82"/>
      <c r="N368" s="2" cm="1">
        <v>-10361.897469607835</v>
      </c>
      <c r="O368" s="2" cm="1">
        <v>-0.4987436209861299</v>
      </c>
      <c r="P368" s="82"/>
      <c r="Q368" s="2">
        <f t="shared" ref="Q368:R373" si="67">K368+N368</f>
        <v>-58390.478058398774</v>
      </c>
      <c r="R368" s="2">
        <f t="shared" si="67"/>
        <v>-2.8104773805544268</v>
      </c>
      <c r="S368" s="21"/>
      <c r="T368" s="2">
        <f t="shared" ref="T368:T373" si="68">H368+Q368</f>
        <v>2874685.4323494677</v>
      </c>
      <c r="U368" s="2">
        <f t="shared" si="59"/>
        <v>138.36568311270059</v>
      </c>
      <c r="W368" s="161"/>
      <c r="X368" s="160"/>
      <c r="Z368" s="8" t="s">
        <v>0</v>
      </c>
      <c r="AA368" s="8">
        <v>0</v>
      </c>
      <c r="AB368" s="8">
        <v>1</v>
      </c>
      <c r="AC368" s="8">
        <v>0</v>
      </c>
      <c r="AD368" s="8">
        <v>0</v>
      </c>
      <c r="AE368" s="8">
        <v>0</v>
      </c>
      <c r="AF368" s="8">
        <v>1</v>
      </c>
      <c r="AG368" s="8" t="s">
        <v>0</v>
      </c>
    </row>
    <row r="369" spans="1:37" ht="13.5" customHeight="1" x14ac:dyDescent="0.2">
      <c r="A369" s="86">
        <v>50</v>
      </c>
      <c r="B369" s="140">
        <v>107</v>
      </c>
      <c r="C369" s="120"/>
      <c r="D369" s="9">
        <v>12</v>
      </c>
      <c r="E369" s="9" t="s">
        <v>170</v>
      </c>
      <c r="F369" s="2">
        <v>22457</v>
      </c>
      <c r="G369" s="2">
        <v>22309</v>
      </c>
      <c r="H369" s="2" cm="1">
        <v>-1245441.2405660157</v>
      </c>
      <c r="I369" s="2" cm="1">
        <v>-55.826851968533582</v>
      </c>
      <c r="J369" s="6"/>
      <c r="K369" s="2" cm="1">
        <v>-316469.93818367843</v>
      </c>
      <c r="L369" s="2" cm="1">
        <v>-14.185751857262918</v>
      </c>
      <c r="M369" s="82"/>
      <c r="N369" s="2" cm="1">
        <v>-5513.8962194282867</v>
      </c>
      <c r="O369" s="2" cm="1">
        <v>-0.24716016941271624</v>
      </c>
      <c r="P369" s="82"/>
      <c r="Q369" s="2">
        <f t="shared" si="67"/>
        <v>-321983.83440310671</v>
      </c>
      <c r="R369" s="2">
        <f t="shared" si="67"/>
        <v>-14.432912026675634</v>
      </c>
      <c r="S369" s="21"/>
      <c r="T369" s="2">
        <f t="shared" si="68"/>
        <v>-1567425.0749691224</v>
      </c>
      <c r="U369" s="2">
        <f t="shared" si="59"/>
        <v>-70.259763995209212</v>
      </c>
      <c r="W369" s="161"/>
      <c r="X369" s="160"/>
      <c r="Z369" s="8" t="s">
        <v>0</v>
      </c>
      <c r="AA369" s="8">
        <v>0</v>
      </c>
      <c r="AB369" s="8">
        <v>1</v>
      </c>
      <c r="AC369" s="8">
        <v>0</v>
      </c>
      <c r="AD369" s="8">
        <v>0</v>
      </c>
      <c r="AE369" s="8">
        <v>0</v>
      </c>
      <c r="AF369" s="8">
        <v>1</v>
      </c>
      <c r="AG369" s="8" t="s">
        <v>0</v>
      </c>
    </row>
    <row r="370" spans="1:37" s="86" customFormat="1" ht="13.5" customHeight="1" x14ac:dyDescent="0.2">
      <c r="A370" s="86">
        <v>303</v>
      </c>
      <c r="B370" s="140">
        <v>236</v>
      </c>
      <c r="C370" s="120"/>
      <c r="D370" s="9">
        <v>12</v>
      </c>
      <c r="E370" s="9" t="s">
        <v>299</v>
      </c>
      <c r="F370" s="2">
        <v>40746</v>
      </c>
      <c r="G370" s="2">
        <v>40815</v>
      </c>
      <c r="H370" s="2" cm="1">
        <v>-792269.77737307828</v>
      </c>
      <c r="I370" s="2" cm="1">
        <v>-19.411240410953774</v>
      </c>
      <c r="J370" s="6"/>
      <c r="K370" s="2" cm="1">
        <v>-980813.69809019915</v>
      </c>
      <c r="L370" s="2" cm="1">
        <v>-24.030716601499428</v>
      </c>
      <c r="M370" s="82"/>
      <c r="N370" s="2" cm="1">
        <v>51040.875638177902</v>
      </c>
      <c r="O370" s="2" cm="1">
        <v>1.2505420957534705</v>
      </c>
      <c r="P370" s="82"/>
      <c r="Q370" s="2">
        <f t="shared" si="67"/>
        <v>-929772.8224520213</v>
      </c>
      <c r="R370" s="2">
        <f t="shared" si="67"/>
        <v>-22.780174505745958</v>
      </c>
      <c r="S370" s="21"/>
      <c r="T370" s="2">
        <f t="shared" si="68"/>
        <v>-1722042.5998250996</v>
      </c>
      <c r="U370" s="2">
        <f t="shared" si="59"/>
        <v>-42.191414916699735</v>
      </c>
      <c r="V370" s="9"/>
      <c r="W370" s="161"/>
      <c r="X370" s="160"/>
      <c r="Y370" s="9"/>
      <c r="Z370" s="8" t="s">
        <v>0</v>
      </c>
      <c r="AA370" s="8">
        <v>0</v>
      </c>
      <c r="AB370" s="8">
        <v>1</v>
      </c>
      <c r="AC370" s="8">
        <v>0</v>
      </c>
      <c r="AD370" s="8">
        <v>0</v>
      </c>
      <c r="AE370" s="8">
        <v>0</v>
      </c>
      <c r="AF370" s="8">
        <v>1</v>
      </c>
      <c r="AG370" s="8" t="s">
        <v>0</v>
      </c>
      <c r="AH370" s="9"/>
      <c r="AI370" s="9"/>
      <c r="AJ370" s="9"/>
      <c r="AK370" s="9"/>
    </row>
    <row r="371" spans="1:37" ht="13.5" customHeight="1" x14ac:dyDescent="0.2">
      <c r="A371" s="86">
        <v>171</v>
      </c>
      <c r="B371" s="140">
        <v>268</v>
      </c>
      <c r="C371" s="120"/>
      <c r="D371" s="9">
        <v>12</v>
      </c>
      <c r="E371" s="9" t="s">
        <v>331</v>
      </c>
      <c r="F371" s="2">
        <v>46544</v>
      </c>
      <c r="G371" s="2">
        <v>46849</v>
      </c>
      <c r="H371" s="2" cm="1">
        <v>-1016542.0629113475</v>
      </c>
      <c r="I371" s="2" cm="1">
        <v>-21.698265980305823</v>
      </c>
      <c r="J371" s="6"/>
      <c r="K371" s="2" cm="1">
        <v>-593774.8830496103</v>
      </c>
      <c r="L371" s="2" cm="1">
        <v>-12.674227476565354</v>
      </c>
      <c r="M371" s="82"/>
      <c r="N371" s="2" cm="1">
        <v>38756.146530717539</v>
      </c>
      <c r="O371" s="2" cm="1">
        <v>0.82725664434070179</v>
      </c>
      <c r="P371" s="82"/>
      <c r="Q371" s="2">
        <f t="shared" si="67"/>
        <v>-555018.73651889281</v>
      </c>
      <c r="R371" s="2">
        <f t="shared" si="67"/>
        <v>-11.846970832224653</v>
      </c>
      <c r="S371" s="21"/>
      <c r="T371" s="2">
        <f t="shared" si="68"/>
        <v>-1571560.7994302404</v>
      </c>
      <c r="U371" s="2">
        <f t="shared" si="59"/>
        <v>-33.545236812530476</v>
      </c>
      <c r="W371" s="161"/>
      <c r="X371" s="160"/>
      <c r="Z371" s="8" t="s">
        <v>0</v>
      </c>
      <c r="AA371" s="8">
        <v>0</v>
      </c>
      <c r="AB371" s="8">
        <v>1</v>
      </c>
      <c r="AC371" s="8">
        <v>0</v>
      </c>
      <c r="AD371" s="8">
        <v>0</v>
      </c>
      <c r="AE371" s="8">
        <v>0</v>
      </c>
      <c r="AF371" s="8">
        <v>1</v>
      </c>
      <c r="AG371" s="8" t="s">
        <v>0</v>
      </c>
    </row>
    <row r="372" spans="1:37" ht="13.5" customHeight="1" x14ac:dyDescent="0.2">
      <c r="A372" s="86">
        <v>995</v>
      </c>
      <c r="B372" s="140">
        <v>320</v>
      </c>
      <c r="C372" s="120"/>
      <c r="D372" s="9">
        <v>12</v>
      </c>
      <c r="E372" s="9" t="s">
        <v>383</v>
      </c>
      <c r="F372" s="2">
        <v>76937</v>
      </c>
      <c r="G372" s="2">
        <v>77893</v>
      </c>
      <c r="H372" s="2" cm="1">
        <v>-3472137.9813147485</v>
      </c>
      <c r="I372" s="2" cm="1">
        <v>-44.575738273204891</v>
      </c>
      <c r="J372" s="6"/>
      <c r="K372" s="2" cm="1">
        <v>-1208080.7668943759</v>
      </c>
      <c r="L372" s="2" cm="1">
        <v>-15.509490800128072</v>
      </c>
      <c r="M372" s="82"/>
      <c r="N372" s="2" cm="1">
        <v>-34623.653785623115</v>
      </c>
      <c r="O372" s="2" cm="1">
        <v>-0.44450276386354504</v>
      </c>
      <c r="P372" s="82"/>
      <c r="Q372" s="2">
        <f t="shared" si="67"/>
        <v>-1242704.420679999</v>
      </c>
      <c r="R372" s="2">
        <f t="shared" si="67"/>
        <v>-15.953993563991617</v>
      </c>
      <c r="S372" s="21"/>
      <c r="T372" s="2">
        <f t="shared" si="68"/>
        <v>-4714842.401994748</v>
      </c>
      <c r="U372" s="2">
        <f t="shared" si="59"/>
        <v>-60.529731837196515</v>
      </c>
      <c r="W372" s="161"/>
      <c r="X372" s="160"/>
      <c r="Z372" s="8" t="s">
        <v>0</v>
      </c>
      <c r="AA372" s="8">
        <v>0</v>
      </c>
      <c r="AB372" s="8">
        <v>0</v>
      </c>
      <c r="AC372" s="8">
        <v>1</v>
      </c>
      <c r="AD372" s="8">
        <v>0</v>
      </c>
      <c r="AE372" s="8">
        <v>0</v>
      </c>
      <c r="AF372" s="8">
        <v>1</v>
      </c>
      <c r="AG372" s="8" t="s">
        <v>0</v>
      </c>
    </row>
    <row r="373" spans="1:37" ht="13.5" customHeight="1" x14ac:dyDescent="0.2">
      <c r="A373" s="86">
        <v>34</v>
      </c>
      <c r="B373" s="140">
        <v>358</v>
      </c>
      <c r="C373" s="120"/>
      <c r="D373" s="9">
        <v>12</v>
      </c>
      <c r="E373" s="9" t="s">
        <v>421</v>
      </c>
      <c r="F373" s="2">
        <v>200914</v>
      </c>
      <c r="G373" s="2">
        <v>207904</v>
      </c>
      <c r="H373" s="2" cm="1">
        <v>-2318264.4857649691</v>
      </c>
      <c r="I373" s="2" cm="1">
        <v>-11.150648788695596</v>
      </c>
      <c r="J373" s="6"/>
      <c r="K373" s="2" cm="1">
        <v>-2955797.8812016994</v>
      </c>
      <c r="L373" s="2" cm="1">
        <v>-14.217128488156551</v>
      </c>
      <c r="M373" s="82"/>
      <c r="N373" s="2" cm="1">
        <v>166256.43540401821</v>
      </c>
      <c r="O373" s="2" cm="1">
        <v>0.79967886815077249</v>
      </c>
      <c r="P373" s="82"/>
      <c r="Q373" s="2">
        <f t="shared" si="67"/>
        <v>-2789541.4457976813</v>
      </c>
      <c r="R373" s="2">
        <f t="shared" si="67"/>
        <v>-13.417449620005778</v>
      </c>
      <c r="S373" s="21"/>
      <c r="T373" s="2">
        <f t="shared" si="68"/>
        <v>-5107805.9315626509</v>
      </c>
      <c r="U373" s="2">
        <f t="shared" si="59"/>
        <v>-24.568098408701378</v>
      </c>
      <c r="W373" s="161"/>
      <c r="X373" s="160"/>
      <c r="Z373" s="8" t="s">
        <v>0</v>
      </c>
      <c r="AA373" s="8">
        <v>0</v>
      </c>
      <c r="AB373" s="8">
        <v>0</v>
      </c>
      <c r="AC373" s="8">
        <v>0</v>
      </c>
      <c r="AD373" s="8">
        <v>1</v>
      </c>
      <c r="AE373" s="8">
        <v>0</v>
      </c>
      <c r="AF373" s="8">
        <v>1</v>
      </c>
      <c r="AG373" s="8" t="s">
        <v>0</v>
      </c>
    </row>
    <row r="374" spans="1:37" s="119" customFormat="1" ht="13.5" customHeight="1" x14ac:dyDescent="0.2">
      <c r="A374" s="158"/>
      <c r="B374" s="141">
        <v>411</v>
      </c>
      <c r="C374" s="118">
        <v>12</v>
      </c>
      <c r="D374" s="118" t="s">
        <v>446</v>
      </c>
      <c r="E374" s="118"/>
      <c r="F374" s="118">
        <f>SUMIF($D$368:$D$373,$C374,F$368:F$373)</f>
        <v>407818</v>
      </c>
      <c r="G374" s="118">
        <f t="shared" ref="G374:H374" si="69">SUMIF($D$368:$D$373,$C374,G$368:G$373)</f>
        <v>416546</v>
      </c>
      <c r="H374" s="118">
        <f t="shared" si="69"/>
        <v>-5911579.6375222933</v>
      </c>
      <c r="I374" s="118">
        <f t="shared" ref="I374:I379" si="70">H374/$G374</f>
        <v>-14.1919011046134</v>
      </c>
      <c r="J374" s="118"/>
      <c r="K374" s="118">
        <f>SUMIF($D$368:$D$373,$C374,K$368:K$373)</f>
        <v>-6102965.7480083536</v>
      </c>
      <c r="L374" s="118">
        <f t="shared" ref="L374:L379" si="71">K374/$G374</f>
        <v>-14.651360829316218</v>
      </c>
      <c r="M374" s="118"/>
      <c r="N374" s="118">
        <f>SUMIF($D$362:$D$373,$C374,N$362:N$373)</f>
        <v>205554.01009825442</v>
      </c>
      <c r="O374" s="118">
        <f t="shared" ref="O374:O379" si="72">N374/$G374</f>
        <v>0.49347253388162271</v>
      </c>
      <c r="P374" s="118"/>
      <c r="Q374" s="118">
        <f>SUMIF($D$368:$D$373,$C374,Q$368:Q$373)</f>
        <v>-5897411.7379100993</v>
      </c>
      <c r="R374" s="118">
        <f t="shared" ref="R374:R380" si="73">Q374/$G374</f>
        <v>-14.157888295434596</v>
      </c>
      <c r="S374" s="118"/>
      <c r="T374" s="118">
        <f>SUMIF($D$368:$D$373,$C374,T$368:T$373)</f>
        <v>-11808991.375432394</v>
      </c>
      <c r="U374" s="118">
        <f t="shared" si="59"/>
        <v>-28.349789400048</v>
      </c>
      <c r="W374" s="161"/>
      <c r="X374" s="160"/>
      <c r="Z374" s="85" t="s">
        <v>0</v>
      </c>
      <c r="AA374" s="118">
        <f t="shared" ref="AA374:AF374" si="74">SUMIF($D$368:$D$373,$C374,AA$368:AA$373)</f>
        <v>0</v>
      </c>
      <c r="AB374" s="118">
        <f t="shared" si="74"/>
        <v>4</v>
      </c>
      <c r="AC374" s="118">
        <f t="shared" si="74"/>
        <v>1</v>
      </c>
      <c r="AD374" s="118">
        <f t="shared" si="74"/>
        <v>1</v>
      </c>
      <c r="AE374" s="118">
        <f t="shared" si="74"/>
        <v>0</v>
      </c>
      <c r="AF374" s="118">
        <f t="shared" si="74"/>
        <v>6</v>
      </c>
      <c r="AG374" s="118">
        <f t="shared" ref="AG374" si="75">SUMIF($D$362:$D$373,$C374,AG$362:AG$373)</f>
        <v>0</v>
      </c>
    </row>
    <row r="375" spans="1:37" ht="13.5" customHeight="1" x14ac:dyDescent="0.2">
      <c r="B375" s="140">
        <v>368</v>
      </c>
      <c r="C375" s="120"/>
      <c r="D375" s="9" t="s">
        <v>429</v>
      </c>
      <c r="E375" s="9"/>
      <c r="F375" s="2">
        <f>SUMPRODUCT(F$8:F$373,$AA$8:$AA$373)-F$20*$AA$20-F$39*$AA$39-F$52*$AA$52-F$78*$AA$78-F$130*$AA$130-F$157*$AA$157-F$205*$AA$205-F$258*$AA$258-F$272*$AA$272-F$335*$AA$335-F$367*$AA$367</f>
        <v>1085985</v>
      </c>
      <c r="G375" s="2">
        <f t="shared" ref="G375:H375" si="76">SUMPRODUCT(G$8:G$373,$AA$8:$AA$373)-G$20*$AA$20-G$39*$AA$39-G$52*$AA$52-G$78*$AA$78-G$130*$AA$130-G$157*$AA$157-G$205*$AA$205-G$258*$AA$258-G$272*$AA$272-G$335*$AA$335-G$367*$AA$367</f>
        <v>1097463</v>
      </c>
      <c r="H375" s="2">
        <f t="shared" si="76"/>
        <v>-3347631.7985680103</v>
      </c>
      <c r="I375" s="2">
        <f t="shared" si="70"/>
        <v>-3.0503368209844073</v>
      </c>
      <c r="J375" s="2"/>
      <c r="K375" s="2">
        <f t="shared" ref="K375" si="77">SUMPRODUCT(K$8:K$373,$AA$8:$AA$373)-K$20*$AA$20-K$39*$AA$39-K$52*$AA$52-K$78*$AA$78-K$130*$AA$130-K$157*$AA$157-K$205*$AA$205-K$258*$AA$258-K$272*$AA$272-K$335*$AA$335-K$367*$AA$367</f>
        <v>3968990.1727500856</v>
      </c>
      <c r="L375" s="2">
        <f t="shared" si="71"/>
        <v>3.6165138804224704</v>
      </c>
      <c r="M375" s="2"/>
      <c r="N375" s="2">
        <f t="shared" ref="N375" si="78">SUMPRODUCT(N$8:N$373,$AA$8:$AA$373)-N$20*$AA$20-N$39*$AA$39-N$52*$AA$52-N$78*$AA$78-N$130*$AA$130-N$157*$AA$157-N$205*$AA$205-N$258*$AA$258-N$272*$AA$272-N$335*$AA$335-N$367*$AA$367</f>
        <v>-775394.79117226601</v>
      </c>
      <c r="O375" s="2">
        <f t="shared" si="72"/>
        <v>-0.70653387965905545</v>
      </c>
      <c r="P375" s="2"/>
      <c r="Q375" s="2">
        <f t="shared" ref="Q375" si="79">SUMPRODUCT(Q$8:Q$373,$AA$8:$AA$373)-Q$20*$AA$20-Q$39*$AA$39-Q$52*$AA$52-Q$78*$AA$78-Q$130*$AA$130-Q$157*$AA$157-Q$205*$AA$205-Q$258*$AA$258-Q$272*$AA$272-Q$335*$AA$335-Q$367*$AA$367</f>
        <v>3193595.3815778941</v>
      </c>
      <c r="R375" s="2">
        <f t="shared" si="73"/>
        <v>2.9099800007634826</v>
      </c>
      <c r="S375" s="2"/>
      <c r="T375" s="2">
        <f t="shared" ref="T375" si="80">SUMPRODUCT(T$8:T$373,$AA$8:$AA$373)-T$20*$AA$20-T$39*$AA$39-T$52*$AA$52-T$78*$AA$78-T$130*$AA$130-T$157*$AA$157-T$205*$AA$205-T$258*$AA$258-T$272*$AA$272-T$335*$AA$335-T$367*$AA$367</f>
        <v>-154036.41699028015</v>
      </c>
      <c r="U375" s="2">
        <f t="shared" si="59"/>
        <v>-0.14035682022107365</v>
      </c>
      <c r="W375" s="161"/>
      <c r="X375" s="160"/>
      <c r="Z375" s="8" t="s">
        <v>0</v>
      </c>
      <c r="AA375" s="2">
        <f t="shared" ref="AA375:AF375" si="81">SUMPRODUCT(AA$8:AA$373,$AA$8:$AA$373)-AA$20*$AA$20-AA$39*$AA$39-AA$52*$AA$52-AA$78*$AA$78-AA$130*$AA$130-AA$157*$AA$157-AA$205*$AA$205-AA$258*$AA$258-AA$272*$AA$272-AA$335*$AA$335-AA$367*$AA$367</f>
        <v>81</v>
      </c>
      <c r="AB375" s="2">
        <f t="shared" si="81"/>
        <v>0</v>
      </c>
      <c r="AC375" s="2">
        <f t="shared" si="81"/>
        <v>0</v>
      </c>
      <c r="AD375" s="2">
        <f t="shared" si="81"/>
        <v>0</v>
      </c>
      <c r="AE375" s="2">
        <f t="shared" si="81"/>
        <v>0</v>
      </c>
      <c r="AF375" s="2">
        <f t="shared" si="81"/>
        <v>81</v>
      </c>
      <c r="AG375" s="8" t="s">
        <v>0</v>
      </c>
    </row>
    <row r="376" spans="1:37" ht="13.5" customHeight="1" x14ac:dyDescent="0.2">
      <c r="B376" s="140">
        <v>369</v>
      </c>
      <c r="C376" s="120"/>
      <c r="D376" s="9" t="s">
        <v>430</v>
      </c>
      <c r="E376" s="9"/>
      <c r="F376" s="2">
        <f>SUMPRODUCT(F$8:F$373,$AB$8:$AB$373)-F$20*$AB$20-F$39*$AB$39-F$52*$AB$52-F$78*$AB$78-F$130*$AB$130-F$157*$AB$157-F$205*$AB$205-F$258*$AB$258-F$272*$AB$272-F$335*$AB$335-F$367*$AB$367</f>
        <v>6045936.5600000024</v>
      </c>
      <c r="G376" s="2">
        <f>SUMPRODUCT(G$8:G$373,$AB$8:$AB$373)-G$20*$AB$20-G$39*$AB$39-G$52*$AB$52-G$78*$AB$78-G$130*$AB$130-G$157*$AB$157-G$205*$AB$205-G$258*$AB$258-G$272*$AB$272-G$335*$AB$335-G$367*$AB$367</f>
        <v>6095523</v>
      </c>
      <c r="H376" s="2">
        <f t="shared" ref="H376" si="82">SUMPRODUCT(H$8:H$373,$AB$8:$AB$373)-H$20*$AB$20-H$39*$AB$39-H$52*$AB$52-H$78*$AB$78-H$130*$AB$130-H$157*$AB$157-H$205*$AB$205-H$258*$AB$258-H$272*$AB$272-H$335*$AB$335-H$367*$AB$367</f>
        <v>-64608027.131609082</v>
      </c>
      <c r="I376" s="2">
        <f>H376/$G376</f>
        <v>-10.599259018727201</v>
      </c>
      <c r="J376" s="2"/>
      <c r="K376" s="2">
        <f>SUMPRODUCT(K$8:K$373,$AB$8:$AB$373)-K$20*$AB$20-K$39*$AB$39-K$52*$AB$52-K$78*$AB$78-K$130*$AB$130-K$157*$AB$157-K$205*$AB$205-K$258*$AB$258-K$272*$AB$272-K$335*$AB$335-K$367*$AB$367</f>
        <v>4680366.338129431</v>
      </c>
      <c r="L376" s="2">
        <f>K376/$G376</f>
        <v>0.76783671198179893</v>
      </c>
      <c r="M376" s="2"/>
      <c r="N376" s="2">
        <f>SUMPRODUCT(N$8:N$373,$AB$8:$AB$373)-N$20*$AB$20-N$39*$AB$39-N$52*$AB$52-N$78*$AB$78-N$130*$AB$130-N$157*$AB$157-N$205*$AB$205-N$258*$AB$258-N$272*$AB$272-N$335*$AB$335-N$367*$AB$367</f>
        <v>-4273691.5245022522</v>
      </c>
      <c r="O376" s="2">
        <f>N376/$G376</f>
        <v>-0.70111974386812292</v>
      </c>
      <c r="P376" s="2"/>
      <c r="Q376" s="2">
        <f>SUMPRODUCT(Q$8:Q$373,$AB$8:$AB$373)-Q$20*$AB$20-Q$39*$AB$39-Q$52*$AB$52-Q$78*$AB$78-Q$130*$AB$130-Q$157*$AB$157-Q$205*$AB$205-Q$258*$AB$258-Q$272*$AB$272-Q$335*$AB$335-Q$367*$AB$367</f>
        <v>406674.813626647</v>
      </c>
      <c r="R376" s="2">
        <f>Q376/$G376</f>
        <v>6.6716968113588779E-2</v>
      </c>
      <c r="S376" s="2"/>
      <c r="T376" s="2">
        <f>SUMPRODUCT(T$8:T$373,$AB$8:$AB$373)-T$20*$AB$20-T$39*$AB$39-T$52*$AB$52-T$78*$AB$78-T$130*$AB$130-T$157*$AB$157-T$205*$AB$205-T$258*$AB$258-T$272*$AB$272-T$335*$AB$335-T$367*$AB$367</f>
        <v>-64201352.317983747</v>
      </c>
      <c r="U376" s="2">
        <f>T376/$G376</f>
        <v>-10.532542050613827</v>
      </c>
      <c r="W376" s="161"/>
      <c r="X376" s="160"/>
      <c r="Z376" s="8" t="s">
        <v>0</v>
      </c>
      <c r="AA376" s="2">
        <f t="shared" ref="AA376:AF376" si="83">SUMPRODUCT(AA$8:AA$373,$AB$8:$AB$373)-AA$20*$AB$20-AA$39*$AB$39-AA$52*$AB$52-AA$78*$AB$78-AA$130*$AB$130-AA$157*$AB$157-AA$205*$AB$205-AA$258*$AB$258-AA$272*$AB$272-AA$335*$AB$335-AA$367*$AB$367</f>
        <v>0</v>
      </c>
      <c r="AB376" s="2">
        <f t="shared" si="83"/>
        <v>189</v>
      </c>
      <c r="AC376" s="2">
        <f t="shared" si="83"/>
        <v>0</v>
      </c>
      <c r="AD376" s="2">
        <f t="shared" si="83"/>
        <v>0</v>
      </c>
      <c r="AE376" s="2">
        <f t="shared" si="83"/>
        <v>0</v>
      </c>
      <c r="AF376" s="2">
        <f t="shared" si="83"/>
        <v>189</v>
      </c>
      <c r="AG376" s="8" t="s">
        <v>0</v>
      </c>
    </row>
    <row r="377" spans="1:37" ht="13.5" customHeight="1" x14ac:dyDescent="0.2">
      <c r="B377" s="140">
        <v>370</v>
      </c>
      <c r="C377" s="120"/>
      <c r="D377" s="9" t="s">
        <v>431</v>
      </c>
      <c r="E377" s="9"/>
      <c r="F377" s="2">
        <f>SUMPRODUCT(F$8:F$373,$AC$8:$AC$373)-F$20*$AC$20-F$39*$AC$39-F$52*$AC$52-F$78*$AC$78-F$130*$AC$130-F$157*$AC$157-F$205*$AC$205-F$258*$AC$258-F$272*$AC$272-F$335*$AC$335-F$367*$AC$367</f>
        <v>3647687.0799999982</v>
      </c>
      <c r="G377" s="2">
        <f>SUMPRODUCT(G$8:G$373,$AC$8:$AC$373)-G$20*$AC$20-G$39*$AC$39-G$52*$AC$52-G$78*$AC$78-G$130*$AC$130-G$157*$AC$157-G$205*$AC$205-G$258*$AC$258-G$272*$AC$272-G$335*$AC$335-G$367*$AC$367</f>
        <v>3683213</v>
      </c>
      <c r="H377" s="2">
        <f t="shared" ref="H377" si="84">SUMPRODUCT(H$8:H$373,$AC$8:$AC$373)-H$20*$AC$20-H$39*$AC$39-H$52*$AC$52-H$78*$AC$78-H$130*$AC$130-H$157*$AC$157-H$205*$AC$205-H$258*$AC$258-H$272*$AC$272-H$335*$AC$335-H$367*$AC$367</f>
        <v>-2873825.8129149079</v>
      </c>
      <c r="I377" s="2">
        <f>H377/$G377</f>
        <v>-0.78024969311166847</v>
      </c>
      <c r="J377" s="2"/>
      <c r="K377" s="2">
        <f>SUMPRODUCT(K$8:K$373,$AC$8:$AC$373)-K$20*$AC$20-K$39*$AC$39-K$52*$AC$52-K$78*$AC$78-K$130*$AC$130-K$157*$AC$157-K$205*$AC$205-K$258*$AC$258-K$272*$AC$272-K$335*$AC$335-K$367*$AC$367</f>
        <v>7502810.5716397837</v>
      </c>
      <c r="L377" s="2">
        <f>K377/$G377</f>
        <v>2.0370286952288081</v>
      </c>
      <c r="M377" s="2"/>
      <c r="N377" s="2">
        <f>SUMPRODUCT(N$8:N$373,$AC$8:$AC$373)-N$20*$AC$20-N$39*$AC$39-N$52*$AC$52-N$78*$AC$78-N$130*$AC$130-N$157*$AC$157-N$205*$AC$205-N$258*$AC$258-N$272*$AC$272-N$335*$AC$335-N$367*$AC$367</f>
        <v>-3026024.6078398908</v>
      </c>
      <c r="O377" s="2">
        <f>N377/$G377</f>
        <v>-0.82157198289642519</v>
      </c>
      <c r="P377" s="2"/>
      <c r="Q377" s="2">
        <f>SUMPRODUCT(Q$8:Q$373,$AC$8:$AC$373)-Q$20*$AC$20-Q$39*$AC$39-Q$52*$AC$52-Q$78*$AC$78-Q$130*$AC$130-Q$157*$AC$157-Q$205*$AC$205-Q$258*$AC$258-Q$272*$AC$272-Q$335*$AC$335-Q$367*$AC$367</f>
        <v>4476785.9637999199</v>
      </c>
      <c r="R377" s="2">
        <f>Q377/$G377</f>
        <v>1.2154567123323903</v>
      </c>
      <c r="S377" s="2"/>
      <c r="T377" s="2">
        <f>SUMPRODUCT(T$8:T$373,$AC$8:$AC$373)-T$20*$AC$20-T$39*$AC$39-T$52*$AC$52-T$78*$AC$78-T$130*$AC$130-T$157*$AC$157-T$205*$AC$205-T$258*$AC$258-T$272*$AC$272-T$335*$AC$335-T$367*$AC$367</f>
        <v>1602960.1508845687</v>
      </c>
      <c r="U377" s="2">
        <f>T377/$G377</f>
        <v>0.43520701922060134</v>
      </c>
      <c r="W377" s="161"/>
      <c r="X377" s="160"/>
      <c r="Z377" s="8" t="s">
        <v>0</v>
      </c>
      <c r="AA377" s="2">
        <f t="shared" ref="AA377:AF377" si="85">SUMPRODUCT(AA$8:AA$373,$AC$8:$AC$373)-AA$20*$AC$20-AA$39*$AC$39-AA$52*$AC$52-AA$78*$AC$78-AA$130*$AC$130-AA$157*$AC$157-AA$205*$AC$205-AA$258*$AC$258-AA$272*$AC$272-AA$335*$AC$335-AA$367*$AC$367</f>
        <v>0</v>
      </c>
      <c r="AB377" s="2">
        <f t="shared" si="85"/>
        <v>0</v>
      </c>
      <c r="AC377" s="2">
        <f t="shared" si="85"/>
        <v>54</v>
      </c>
      <c r="AD377" s="2">
        <f t="shared" si="85"/>
        <v>0</v>
      </c>
      <c r="AE377" s="2">
        <f t="shared" si="85"/>
        <v>0</v>
      </c>
      <c r="AF377" s="2">
        <f t="shared" si="85"/>
        <v>54</v>
      </c>
      <c r="AG377" s="8" t="s">
        <v>0</v>
      </c>
    </row>
    <row r="378" spans="1:37" ht="13.5" customHeight="1" x14ac:dyDescent="0.2">
      <c r="B378" s="140">
        <v>371</v>
      </c>
      <c r="C378" s="120"/>
      <c r="D378" s="9" t="s">
        <v>432</v>
      </c>
      <c r="E378" s="9"/>
      <c r="F378" s="2">
        <f>SUMPRODUCT(F$8:F$373,$AD$8:$AD$373)-F$20*$AD$20-F$39*$AD$39-F$52*$AD$52-F$78*$AD$78-F$130*$AD$130-F$157*$AD$157-F$205*$AD$205-F$258*$AD$258-F$272*$AD$272-F$335*$AD$335-F$367*$AD$367</f>
        <v>3954371.3599999994</v>
      </c>
      <c r="G378" s="2">
        <f>SUMPRODUCT(G$8:G$373,$AD$8:$AD$373)-G$20*$AD$20-G$39*$AD$39-G$52*$AD$52-G$78*$AD$78-G$130*$AD$130-G$157*$AD$157-G$205*$AD$205-G$258*$AD$258-G$272*$AD$272-G$335*$AD$335-G$367*$AD$367</f>
        <v>4007682</v>
      </c>
      <c r="H378" s="2">
        <f t="shared" ref="H378" si="86">SUMPRODUCT(H$8:H$373,$AD$8:$AD$373)-H$20*$AD$20-H$39*$AD$39-H$52*$AD$52-H$78*$AD$78-H$130*$AD$130-H$157*$AD$157-H$205*$AD$205-H$258*$AD$258-H$272*$AD$272-H$335*$AD$335-H$367*$AD$367</f>
        <v>204066764.19097853</v>
      </c>
      <c r="I378" s="2">
        <f t="shared" si="70"/>
        <v>50.918901297802201</v>
      </c>
      <c r="J378" s="2"/>
      <c r="K378" s="2">
        <f>SUMPRODUCT(K$8:K$373,$AD$8:$AD$373)-K$20*$AD$20-K$39*$AD$39-K$52*$AD$52-K$78*$AD$78-K$130*$AD$130-K$157*$AD$157-K$205*$AD$205-K$258*$AD$258-K$272*$AD$272-K$335*$AD$335-K$367*$AD$367</f>
        <v>-8954046.6844065823</v>
      </c>
      <c r="L378" s="2">
        <f t="shared" si="71"/>
        <v>-2.2342208499592986</v>
      </c>
      <c r="M378" s="2"/>
      <c r="N378" s="2">
        <f>SUMPRODUCT(N$8:N$373,$AD$8:$AD$373)-N$20*$AD$20-N$39*$AD$39-N$52*$AD$52-N$78*$AD$78-N$130*$AD$130-N$157*$AD$157-N$205*$AD$205-N$258*$AD$258-N$272*$AD$272-N$335*$AD$335-N$367*$AD$367</f>
        <v>-399637.82381009148</v>
      </c>
      <c r="O378" s="2">
        <f t="shared" si="72"/>
        <v>-9.97179476340916E-2</v>
      </c>
      <c r="P378" s="2"/>
      <c r="Q378" s="2">
        <f>SUMPRODUCT(Q$8:Q$373,$AD$8:$AD$373)-Q$20*$AD$20-Q$39*$AD$39-Q$52*$AD$52-Q$78*$AD$78-Q$130*$AD$130-Q$157*$AD$157-Q$205*$AD$205-Q$258*$AD$258-Q$272*$AD$272-Q$335*$AD$335-Q$367*$AD$367</f>
        <v>-9353684.5082167238</v>
      </c>
      <c r="R378" s="2">
        <f t="shared" si="73"/>
        <v>-2.3339387975934027</v>
      </c>
      <c r="S378" s="2"/>
      <c r="T378" s="2">
        <f>SUMPRODUCT(T$8:T$373,$AD$8:$AD$373)-T$20*$AD$20-T$39*$AD$39-T$52*$AD$52-T$78*$AD$78-T$130*$AD$130-T$157*$AD$157-T$205*$AD$205-T$258*$AD$258-T$272*$AD$272-T$335*$AD$335-T$367*$AD$367</f>
        <v>194713079.68276197</v>
      </c>
      <c r="U378" s="2">
        <f t="shared" si="59"/>
        <v>48.584962500208839</v>
      </c>
      <c r="W378" s="161"/>
      <c r="X378" s="160"/>
      <c r="Z378" s="8" t="s">
        <v>0</v>
      </c>
      <c r="AA378" s="2">
        <f t="shared" ref="AA378:AF378" si="87">SUMPRODUCT(AA$8:AA$373,$AD$8:$AD$373)-AA$20*$AD$20-AA$39*$AD$39-AA$52*$AD$52-AA$78*$AD$78-AA$130*$AD$130-AA$157*$AD$157-AA$205*$AD$205-AA$258*$AD$258-AA$272*$AD$272-AA$335*$AD$335-AA$367*$AD$367</f>
        <v>0</v>
      </c>
      <c r="AB378" s="2">
        <f t="shared" si="87"/>
        <v>0</v>
      </c>
      <c r="AC378" s="2">
        <f t="shared" si="87"/>
        <v>0</v>
      </c>
      <c r="AD378" s="2">
        <f t="shared" si="87"/>
        <v>27</v>
      </c>
      <c r="AE378" s="2">
        <f t="shared" si="87"/>
        <v>0</v>
      </c>
      <c r="AF378" s="2">
        <f t="shared" si="87"/>
        <v>27</v>
      </c>
      <c r="AG378" s="8" t="s">
        <v>0</v>
      </c>
    </row>
    <row r="379" spans="1:37" ht="13.5" customHeight="1" x14ac:dyDescent="0.2">
      <c r="B379" s="140">
        <v>372</v>
      </c>
      <c r="C379" s="120"/>
      <c r="D379" s="9" t="s">
        <v>433</v>
      </c>
      <c r="E379" s="9"/>
      <c r="F379" s="2">
        <f>SUMPRODUCT(F$8:F$373,$AE$8:$AE$373)-F$20*$AE$20-F$39*$AE$39-F$52*$AE$52-F$78*$AE$78-F$130*$AE$130-F$157*$AE$157-F$205*$AE$205-F$258*$AE$258-F$272*$AE$272-F$335*$AE$335-F$367*$AE$367</f>
        <v>2347527</v>
      </c>
      <c r="G379" s="2">
        <f>SUMPRODUCT(G$8:G$373,$AE$8:$AE$373)-G$20*$AE$20-G$39*$AE$39-G$52*$AE$52-G$78*$AE$78-G$130*$AE$130-G$157*$AE$157-G$205*$AE$205-G$258*$AE$258-G$272*$AE$272-G$335*$AE$335-G$367*$AE$367</f>
        <v>2398282</v>
      </c>
      <c r="H379" s="2">
        <f t="shared" ref="H379" si="88">SUMPRODUCT(H$8:H$373,$AE$8:$AE$373)-H$20*$AE$20-H$39*$AE$39-H$52*$AE$52-H$78*$AE$78-H$130*$AE$130-H$157*$AE$157-H$205*$AE$205-H$258*$AE$258-H$272*$AE$272-H$335*$AE$335-H$367*$AE$367</f>
        <v>-133237279.45109671</v>
      </c>
      <c r="I379" s="2">
        <f t="shared" si="70"/>
        <v>-55.555301441238647</v>
      </c>
      <c r="J379" s="2"/>
      <c r="K379" s="2">
        <f>SUMPRODUCT(K$8:K$373,$AE$8:$AE$373)-K$20*$AE$20-K$39*$AE$39-K$52*$AE$52-K$78*$AE$78-K$130*$AE$130-K$157*$AE$157-K$205*$AE$205-K$258*$AE$258-K$272*$AE$272-K$335*$AE$335-K$367*$AE$367</f>
        <v>-7198120.3981121927</v>
      </c>
      <c r="L379" s="2">
        <f t="shared" si="71"/>
        <v>-3.00136530988107</v>
      </c>
      <c r="M379" s="2"/>
      <c r="N379" s="2">
        <f>SUMPRODUCT(N$8:N$373,$AE$8:$AE$373)-N$20*$AE$20-N$39*$AE$39-N$52*$AE$52-N$78*$AE$78-N$130*$AE$130-N$157*$AE$157-N$205*$AE$205-N$258*$AE$258-N$272*$AE$272-N$335*$AE$335-N$367*$AE$367</f>
        <v>8474748.7473244723</v>
      </c>
      <c r="O379" s="2">
        <f t="shared" si="72"/>
        <v>3.5336748336202635</v>
      </c>
      <c r="P379" s="2"/>
      <c r="Q379" s="2">
        <f>SUMPRODUCT(Q$8:Q$373,$AE$8:$AE$373)-Q$20*$AE$20-Q$39*$AE$39-Q$52*$AE$52-Q$78*$AE$78-Q$130*$AE$130-Q$157*$AE$157-Q$205*$AE$205-Q$258*$AE$258-Q$272*$AE$272-Q$335*$AE$335-Q$367*$AE$367</f>
        <v>1276628.3492122814</v>
      </c>
      <c r="R379" s="2">
        <f t="shared" si="73"/>
        <v>0.53230952373919393</v>
      </c>
      <c r="S379" s="2"/>
      <c r="T379" s="2">
        <f>SUMPRODUCT(T$8:T$373,$AE$8:$AE$373)-T$20*$AE$20-T$39*$AE$39-T$52*$AE$52-T$78*$AE$78-T$130*$AE$130-T$157*$AE$157-T$205*$AE$205-T$258*$AE$258-T$272*$AE$272-T$335*$AE$335-T$367*$AE$367</f>
        <v>-131960651.10188454</v>
      </c>
      <c r="U379" s="2">
        <f t="shared" si="59"/>
        <v>-55.022991917499503</v>
      </c>
      <c r="W379" s="161"/>
      <c r="X379" s="160"/>
      <c r="Z379" s="8" t="s">
        <v>0</v>
      </c>
      <c r="AA379" s="2">
        <f t="shared" ref="AA379:AF379" si="89">SUMPRODUCT(AA$8:AA$373,$AE$8:$AE$373)-AA$20*$AE$20-AA$39*$AE$39-AA$52*$AE$52-AA$78*$AE$78-AA$130*$AE$130-AA$157*$AE$157-AA$205*$AE$205-AA$258*$AE$258-AA$272*$AE$272-AA$335*$AE$335-AA$367*$AE$367</f>
        <v>0</v>
      </c>
      <c r="AB379" s="2">
        <f t="shared" si="89"/>
        <v>0</v>
      </c>
      <c r="AC379" s="2">
        <f t="shared" si="89"/>
        <v>0</v>
      </c>
      <c r="AD379" s="2">
        <f t="shared" si="89"/>
        <v>0</v>
      </c>
      <c r="AE379" s="2">
        <f t="shared" si="89"/>
        <v>4</v>
      </c>
      <c r="AF379" s="2">
        <f t="shared" si="89"/>
        <v>4</v>
      </c>
      <c r="AG379" s="8" t="s">
        <v>0</v>
      </c>
    </row>
    <row r="380" spans="1:37" ht="13.5" customHeight="1" x14ac:dyDescent="0.2">
      <c r="A380" s="86"/>
      <c r="B380" s="140">
        <v>366</v>
      </c>
      <c r="C380" s="120"/>
      <c r="D380" s="86"/>
      <c r="E380" s="86"/>
      <c r="F380" s="5">
        <f>SUM(F375:F379)</f>
        <v>17081507</v>
      </c>
      <c r="G380" s="5">
        <f>SUM(G375:G379)</f>
        <v>17282163</v>
      </c>
      <c r="H380" s="5">
        <f t="shared" ref="H380" si="90">SUM(H375:H379)</f>
        <v>-3.2101869583129883E-3</v>
      </c>
      <c r="I380" s="5">
        <f t="shared" ref="I380" si="91">H380/$G380</f>
        <v>-1.8575145705505661E-10</v>
      </c>
      <c r="J380" s="5"/>
      <c r="K380" s="5">
        <f>SUM(K375:K379)</f>
        <v>5.2526593208312988E-7</v>
      </c>
      <c r="L380" s="5">
        <f t="shared" ref="L380" si="92">K380/$G380</f>
        <v>3.0393529564738504E-14</v>
      </c>
      <c r="N380" s="5">
        <f>SUM(N375:N379)</f>
        <v>-2.7939677238464355E-8</v>
      </c>
      <c r="O380" s="5">
        <f t="shared" ref="O380" si="93">N380/$G380</f>
        <v>-1.6166771045073672E-15</v>
      </c>
      <c r="Q380" s="5">
        <f>P380/$G380</f>
        <v>0</v>
      </c>
      <c r="R380" s="5">
        <f t="shared" si="73"/>
        <v>0</v>
      </c>
      <c r="S380" s="5">
        <f t="shared" ref="S380" si="94">R380/$G380</f>
        <v>0</v>
      </c>
      <c r="T380" s="5">
        <f t="shared" ref="T380" si="95">S380/$G380</f>
        <v>0</v>
      </c>
      <c r="U380" s="5">
        <f t="shared" ref="U380" si="96">T380/$G380</f>
        <v>0</v>
      </c>
      <c r="V380" s="5">
        <f t="shared" ref="V380" si="97">U380/$G380</f>
        <v>0</v>
      </c>
      <c r="W380" s="5">
        <f t="shared" ref="W380" si="98">V380/$G380</f>
        <v>0</v>
      </c>
      <c r="X380" s="5">
        <f t="shared" ref="X380" si="99">W380/$G380</f>
        <v>0</v>
      </c>
      <c r="Y380" s="5">
        <f t="shared" ref="Y380" si="100">X380/$G380</f>
        <v>0</v>
      </c>
      <c r="Z380" s="92" t="s">
        <v>0</v>
      </c>
      <c r="AA380" s="5">
        <f t="shared" ref="AA380:AF380" si="101">SUM(AA375:AA379)</f>
        <v>81</v>
      </c>
      <c r="AB380" s="5">
        <f t="shared" si="101"/>
        <v>189</v>
      </c>
      <c r="AC380" s="5">
        <f t="shared" si="101"/>
        <v>54</v>
      </c>
      <c r="AD380" s="5">
        <f t="shared" si="101"/>
        <v>27</v>
      </c>
      <c r="AE380" s="5">
        <f t="shared" si="101"/>
        <v>4</v>
      </c>
      <c r="AF380" s="5">
        <f t="shared" si="101"/>
        <v>355</v>
      </c>
      <c r="AG380" s="92" t="s">
        <v>0</v>
      </c>
      <c r="AH380" s="86"/>
      <c r="AI380" s="86"/>
      <c r="AJ380" s="86"/>
      <c r="AK380" s="86"/>
    </row>
    <row r="381" spans="1:37" ht="13.5" customHeight="1" x14ac:dyDescent="0.2">
      <c r="B381" s="140">
        <v>413</v>
      </c>
      <c r="C381" s="120"/>
      <c r="H381" s="2"/>
      <c r="I381" s="2"/>
      <c r="J381" s="2"/>
      <c r="K381" s="2"/>
      <c r="L381" s="2"/>
      <c r="M381" s="2"/>
      <c r="N381" s="2"/>
      <c r="O381" s="2"/>
      <c r="P381" s="2"/>
      <c r="Q381" s="2"/>
      <c r="R381" s="2"/>
      <c r="S381" s="2"/>
      <c r="T381" s="2"/>
      <c r="U381" s="2"/>
      <c r="AA381" s="2"/>
      <c r="AB381" s="2"/>
      <c r="AC381" s="2"/>
      <c r="AD381" s="2"/>
      <c r="AE381" s="2"/>
      <c r="AF381" s="2"/>
    </row>
    <row r="382" spans="1:37" ht="13.5" customHeight="1" x14ac:dyDescent="0.2">
      <c r="B382" s="140">
        <v>414</v>
      </c>
      <c r="C382" s="120"/>
      <c r="H382" s="2"/>
      <c r="I382" s="2"/>
      <c r="J382" s="2"/>
      <c r="K382" s="2"/>
      <c r="L382" s="2"/>
      <c r="M382" s="2"/>
      <c r="N382" s="2"/>
      <c r="O382" s="2"/>
      <c r="P382" s="2"/>
      <c r="Q382" s="2"/>
      <c r="R382" s="2"/>
      <c r="S382" s="2"/>
      <c r="T382" s="2"/>
      <c r="U382" s="2"/>
      <c r="AA382" s="2"/>
      <c r="AB382" s="2"/>
      <c r="AC382" s="2"/>
      <c r="AD382" s="2"/>
      <c r="AE382" s="2"/>
      <c r="AF382" s="2"/>
    </row>
    <row r="383" spans="1:37" ht="13.5" customHeight="1" x14ac:dyDescent="0.2">
      <c r="B383" s="140">
        <v>415</v>
      </c>
      <c r="C383" s="120"/>
      <c r="H383" s="2"/>
      <c r="I383" s="2"/>
      <c r="J383" s="2"/>
      <c r="K383" s="2"/>
      <c r="L383" s="2"/>
      <c r="M383" s="2"/>
      <c r="N383" s="2"/>
      <c r="O383" s="2"/>
      <c r="P383" s="2"/>
      <c r="Q383" s="2"/>
      <c r="R383" s="2"/>
      <c r="S383" s="2"/>
      <c r="T383" s="2"/>
      <c r="U383" s="2"/>
      <c r="AA383" s="2"/>
      <c r="AB383" s="2"/>
      <c r="AC383" s="2"/>
      <c r="AD383" s="2"/>
      <c r="AE383" s="2"/>
      <c r="AF383" s="2"/>
    </row>
    <row r="384" spans="1:37" ht="13.5" customHeight="1" x14ac:dyDescent="0.2">
      <c r="B384" s="140">
        <v>416</v>
      </c>
      <c r="C384" s="120"/>
      <c r="H384" s="2"/>
      <c r="I384" s="2"/>
      <c r="J384" s="2"/>
      <c r="K384" s="2"/>
      <c r="L384" s="2"/>
      <c r="M384" s="2"/>
      <c r="N384" s="2"/>
      <c r="O384" s="2"/>
      <c r="P384" s="2"/>
      <c r="Q384" s="2"/>
      <c r="R384" s="2"/>
      <c r="S384" s="2"/>
      <c r="T384" s="2"/>
      <c r="U384" s="2"/>
      <c r="AA384" s="2"/>
      <c r="AB384" s="2"/>
      <c r="AC384" s="2"/>
      <c r="AD384" s="2"/>
      <c r="AE384" s="2"/>
      <c r="AF384" s="2"/>
    </row>
    <row r="385" spans="1:37" ht="13.5" customHeight="1" x14ac:dyDescent="0.2">
      <c r="B385" s="140">
        <v>417</v>
      </c>
      <c r="C385" s="120"/>
      <c r="D385" s="5"/>
      <c r="E385" s="5"/>
      <c r="F385" s="5"/>
      <c r="G385" s="5"/>
      <c r="H385" s="5"/>
      <c r="I385" s="5"/>
      <c r="J385" s="5"/>
      <c r="K385" s="5"/>
      <c r="M385" s="2"/>
      <c r="P385" s="2"/>
      <c r="S385" s="2"/>
      <c r="V385" s="86"/>
      <c r="W385" s="86"/>
      <c r="X385" s="86"/>
      <c r="Y385" s="86"/>
      <c r="Z385" s="92"/>
      <c r="AA385" s="5"/>
      <c r="AB385" s="5"/>
      <c r="AC385" s="5"/>
      <c r="AD385" s="5"/>
      <c r="AE385" s="5"/>
      <c r="AF385" s="5"/>
      <c r="AG385" s="92"/>
      <c r="AH385" s="86"/>
      <c r="AI385" s="86"/>
      <c r="AJ385" s="86"/>
      <c r="AK385" s="86"/>
    </row>
    <row r="386" spans="1:37" s="86" customFormat="1" ht="13.5" customHeight="1" x14ac:dyDescent="0.2">
      <c r="A386" s="5"/>
      <c r="B386" s="140">
        <v>418</v>
      </c>
      <c r="C386" s="120"/>
      <c r="D386" s="9"/>
      <c r="E386" s="2"/>
      <c r="F386" s="9"/>
      <c r="G386" s="9"/>
      <c r="H386" s="9"/>
      <c r="I386" s="2"/>
      <c r="J386" s="9"/>
      <c r="K386" s="9"/>
      <c r="L386" s="2"/>
      <c r="M386" s="9"/>
      <c r="N386" s="9"/>
      <c r="O386" s="2"/>
      <c r="P386" s="9"/>
      <c r="Q386" s="9"/>
      <c r="R386" s="2"/>
      <c r="S386" s="9"/>
      <c r="T386" s="9"/>
      <c r="U386" s="2"/>
      <c r="V386" s="9"/>
      <c r="W386" s="9"/>
      <c r="X386" s="9"/>
      <c r="Y386" s="9"/>
      <c r="Z386" s="8"/>
      <c r="AA386" s="9"/>
      <c r="AB386" s="9"/>
      <c r="AC386" s="9"/>
      <c r="AD386" s="9"/>
      <c r="AE386" s="9"/>
      <c r="AF386" s="9"/>
      <c r="AG386" s="8"/>
      <c r="AH386" s="9"/>
      <c r="AI386" s="9"/>
      <c r="AJ386" s="9"/>
      <c r="AK386" s="9"/>
    </row>
    <row r="387" spans="1:37" ht="13.5" customHeight="1" x14ac:dyDescent="0.2">
      <c r="B387" s="140">
        <v>425</v>
      </c>
      <c r="C387" s="120"/>
      <c r="D387" s="86"/>
      <c r="E387" s="5"/>
      <c r="F387" s="5"/>
      <c r="G387" s="5"/>
      <c r="H387" s="5"/>
      <c r="I387" s="5"/>
      <c r="J387" s="5"/>
      <c r="K387" s="5"/>
      <c r="M387" s="2"/>
      <c r="P387" s="2"/>
      <c r="S387" s="2"/>
      <c r="V387" s="86"/>
      <c r="W387" s="86"/>
      <c r="X387" s="86"/>
      <c r="Y387" s="86"/>
      <c r="Z387" s="92"/>
      <c r="AA387" s="5"/>
      <c r="AB387" s="5"/>
      <c r="AC387" s="5"/>
      <c r="AD387" s="5"/>
      <c r="AE387" s="5"/>
      <c r="AF387" s="5"/>
      <c r="AG387" s="92"/>
      <c r="AH387" s="86"/>
      <c r="AI387" s="86"/>
      <c r="AJ387" s="86"/>
      <c r="AK387" s="86"/>
    </row>
    <row r="388" spans="1:37" ht="13.5" customHeight="1" x14ac:dyDescent="0.2">
      <c r="B388" s="140">
        <v>426</v>
      </c>
      <c r="C388" s="120"/>
      <c r="F388" s="9"/>
      <c r="G388" s="9"/>
      <c r="H388" s="9"/>
      <c r="I388" s="9"/>
      <c r="J388" s="9"/>
      <c r="K388" s="9"/>
      <c r="L388" s="9"/>
      <c r="M388" s="9"/>
      <c r="N388" s="9"/>
      <c r="O388" s="9"/>
      <c r="P388" s="9"/>
      <c r="Q388" s="9"/>
      <c r="R388" s="9"/>
      <c r="S388" s="9"/>
      <c r="T388" s="9"/>
      <c r="U388" s="9"/>
    </row>
    <row r="389" spans="1:37" ht="13.5" customHeight="1" x14ac:dyDescent="0.2">
      <c r="B389" s="140">
        <v>427</v>
      </c>
      <c r="C389" s="120"/>
      <c r="F389" s="9"/>
      <c r="G389" s="9"/>
      <c r="H389" s="9"/>
      <c r="I389" s="9"/>
      <c r="J389" s="9"/>
      <c r="K389" s="9"/>
      <c r="L389" s="9"/>
      <c r="M389" s="9"/>
      <c r="N389" s="9"/>
      <c r="O389" s="9"/>
      <c r="P389" s="9"/>
      <c r="Q389" s="9"/>
      <c r="R389" s="9"/>
      <c r="S389" s="9"/>
      <c r="T389" s="9"/>
      <c r="U389" s="9"/>
    </row>
    <row r="390" spans="1:37" ht="13.5" customHeight="1" x14ac:dyDescent="0.2">
      <c r="B390" s="140">
        <v>428</v>
      </c>
      <c r="C390" s="120"/>
      <c r="F390" s="9"/>
      <c r="G390" s="9"/>
      <c r="H390" s="9"/>
      <c r="I390" s="9"/>
      <c r="J390" s="9"/>
      <c r="K390" s="9"/>
      <c r="L390" s="9"/>
      <c r="M390" s="9"/>
      <c r="N390" s="9"/>
      <c r="O390" s="9"/>
      <c r="P390" s="9"/>
      <c r="Q390" s="9"/>
      <c r="R390" s="9"/>
      <c r="S390" s="9"/>
      <c r="T390" s="9"/>
      <c r="U390" s="9"/>
    </row>
    <row r="391" spans="1:37" ht="13.5" customHeight="1" x14ac:dyDescent="0.2">
      <c r="B391" s="140">
        <v>429</v>
      </c>
      <c r="C391" s="120"/>
      <c r="F391" s="9"/>
      <c r="G391" s="9"/>
      <c r="H391" s="9"/>
      <c r="I391" s="9"/>
      <c r="J391" s="9"/>
      <c r="K391" s="9"/>
      <c r="L391" s="9"/>
      <c r="M391" s="9"/>
      <c r="N391" s="9"/>
      <c r="O391" s="9"/>
      <c r="P391" s="9"/>
      <c r="Q391" s="9"/>
      <c r="R391" s="9"/>
      <c r="S391" s="9"/>
      <c r="T391" s="9"/>
      <c r="U391" s="9"/>
    </row>
    <row r="392" spans="1:37" ht="13.5" customHeight="1" x14ac:dyDescent="0.2">
      <c r="B392" s="140">
        <v>430</v>
      </c>
      <c r="C392" s="120"/>
      <c r="F392" s="9"/>
      <c r="G392" s="9"/>
      <c r="H392" s="9"/>
      <c r="I392" s="9"/>
      <c r="J392" s="9"/>
      <c r="K392" s="9"/>
      <c r="L392" s="9"/>
      <c r="M392" s="9"/>
      <c r="N392" s="9"/>
      <c r="O392" s="9"/>
      <c r="P392" s="9"/>
      <c r="Q392" s="9"/>
      <c r="R392" s="9"/>
      <c r="S392" s="9"/>
      <c r="T392" s="9"/>
      <c r="U392" s="9"/>
    </row>
    <row r="393" spans="1:37" ht="13.5" customHeight="1" x14ac:dyDescent="0.2">
      <c r="H393" s="6"/>
      <c r="I393" s="6"/>
      <c r="J393" s="6"/>
      <c r="K393" s="6"/>
      <c r="L393" s="2"/>
      <c r="M393" s="2"/>
      <c r="N393" s="2"/>
      <c r="O393" s="2"/>
      <c r="P393" s="2"/>
      <c r="Q393" s="2"/>
      <c r="R393" s="2"/>
      <c r="S393" s="2"/>
      <c r="T393" s="2"/>
      <c r="U393" s="2"/>
    </row>
    <row r="394" spans="1:37" ht="13.5" customHeight="1" x14ac:dyDescent="0.2">
      <c r="H394" s="6"/>
      <c r="I394" s="6"/>
      <c r="J394" s="6"/>
      <c r="K394" s="6"/>
      <c r="L394" s="2"/>
      <c r="M394" s="2"/>
      <c r="N394" s="2"/>
      <c r="O394" s="2"/>
      <c r="P394" s="2"/>
      <c r="Q394" s="2"/>
      <c r="R394" s="2"/>
      <c r="S394" s="2"/>
      <c r="T394" s="2"/>
      <c r="U394" s="2"/>
    </row>
    <row r="395" spans="1:37" ht="13.5" customHeight="1" x14ac:dyDescent="0.2">
      <c r="H395" s="6"/>
      <c r="I395" s="6"/>
      <c r="J395" s="6"/>
      <c r="K395" s="6"/>
      <c r="L395" s="2"/>
      <c r="M395" s="2"/>
      <c r="N395" s="2"/>
      <c r="O395" s="2"/>
      <c r="P395" s="2"/>
      <c r="Q395" s="2"/>
      <c r="R395" s="2"/>
      <c r="S395" s="2"/>
      <c r="T395" s="2"/>
      <c r="U395" s="2"/>
    </row>
    <row r="396" spans="1:37" ht="13.5" customHeight="1" x14ac:dyDescent="0.2">
      <c r="H396" s="6"/>
      <c r="I396" s="6"/>
      <c r="J396" s="6"/>
      <c r="K396" s="6"/>
      <c r="L396" s="2"/>
      <c r="M396" s="2"/>
      <c r="N396" s="2"/>
      <c r="O396" s="2"/>
      <c r="P396" s="2"/>
      <c r="Q396" s="2"/>
      <c r="R396" s="2"/>
      <c r="S396" s="2"/>
      <c r="T396" s="2"/>
      <c r="U396" s="2"/>
    </row>
    <row r="397" spans="1:37" ht="13.5" customHeight="1" x14ac:dyDescent="0.2">
      <c r="H397" s="6"/>
      <c r="I397" s="6"/>
      <c r="J397" s="6"/>
      <c r="K397" s="6"/>
      <c r="L397" s="2"/>
      <c r="M397" s="2"/>
      <c r="N397" s="2"/>
      <c r="O397" s="2"/>
      <c r="P397" s="2"/>
      <c r="Q397" s="2"/>
      <c r="R397" s="2"/>
      <c r="S397" s="2"/>
      <c r="T397" s="2"/>
      <c r="U397" s="2"/>
    </row>
    <row r="398" spans="1:37" ht="13.5" customHeight="1" x14ac:dyDescent="0.2">
      <c r="H398" s="6"/>
      <c r="I398" s="6"/>
      <c r="J398" s="6"/>
      <c r="K398" s="6"/>
      <c r="L398" s="2"/>
      <c r="M398" s="2"/>
      <c r="N398" s="2"/>
      <c r="O398" s="2"/>
      <c r="P398" s="2"/>
      <c r="Q398" s="2"/>
      <c r="R398" s="2"/>
      <c r="S398" s="2"/>
      <c r="T398" s="2"/>
      <c r="U398" s="2"/>
    </row>
    <row r="399" spans="1:37" ht="13.5" customHeight="1" x14ac:dyDescent="0.2">
      <c r="H399" s="6"/>
      <c r="I399" s="6"/>
      <c r="J399" s="6"/>
      <c r="K399" s="6"/>
      <c r="L399" s="2"/>
      <c r="M399" s="2"/>
      <c r="N399" s="2"/>
      <c r="O399" s="2"/>
      <c r="P399" s="2"/>
      <c r="Q399" s="2"/>
      <c r="R399" s="2"/>
      <c r="S399" s="2"/>
      <c r="T399" s="2"/>
      <c r="U399" s="2"/>
    </row>
    <row r="400" spans="1:37" ht="13.5" customHeight="1" x14ac:dyDescent="0.2">
      <c r="H400" s="6"/>
      <c r="I400" s="6"/>
      <c r="J400" s="6"/>
      <c r="K400" s="6"/>
      <c r="L400" s="2"/>
      <c r="M400" s="2"/>
      <c r="N400" s="2"/>
      <c r="O400" s="2"/>
      <c r="P400" s="2"/>
      <c r="Q400" s="2"/>
      <c r="R400" s="2"/>
      <c r="S400" s="2"/>
      <c r="T400" s="2"/>
      <c r="U400" s="2"/>
    </row>
    <row r="401" spans="2:37" ht="13.5" customHeight="1" x14ac:dyDescent="0.2">
      <c r="H401" s="6"/>
      <c r="I401" s="6"/>
      <c r="J401" s="6"/>
      <c r="K401" s="6"/>
      <c r="L401" s="2"/>
      <c r="M401" s="2"/>
      <c r="N401" s="2"/>
      <c r="O401" s="2"/>
      <c r="P401" s="2"/>
      <c r="Q401" s="2"/>
      <c r="R401" s="2"/>
      <c r="S401" s="2"/>
      <c r="T401" s="2"/>
      <c r="U401" s="2"/>
    </row>
    <row r="402" spans="2:37" ht="13.5" customHeight="1" x14ac:dyDescent="0.2">
      <c r="H402" s="6"/>
      <c r="I402" s="6"/>
      <c r="J402" s="6"/>
      <c r="K402" s="6"/>
    </row>
    <row r="403" spans="2:37" ht="13.5" customHeight="1" x14ac:dyDescent="0.2">
      <c r="H403" s="6"/>
      <c r="I403" s="6"/>
      <c r="J403" s="6"/>
      <c r="K403" s="6"/>
    </row>
    <row r="404" spans="2:37" ht="13.5" customHeight="1" x14ac:dyDescent="0.2">
      <c r="H404" s="6"/>
      <c r="I404" s="6"/>
      <c r="J404" s="6"/>
      <c r="K404" s="6"/>
    </row>
    <row r="405" spans="2:37" ht="13.5" customHeight="1" x14ac:dyDescent="0.2">
      <c r="H405" s="6"/>
      <c r="I405" s="6"/>
      <c r="J405" s="6"/>
      <c r="K405" s="6"/>
    </row>
    <row r="406" spans="2:37" ht="13.5" customHeight="1" x14ac:dyDescent="0.2">
      <c r="H406" s="6"/>
      <c r="I406" s="6"/>
      <c r="J406" s="6"/>
      <c r="K406" s="6"/>
    </row>
    <row r="407" spans="2:37" x14ac:dyDescent="0.2">
      <c r="H407" s="6"/>
      <c r="I407" s="6"/>
      <c r="J407" s="6"/>
      <c r="K407" s="6"/>
    </row>
    <row r="408" spans="2:37" x14ac:dyDescent="0.2">
      <c r="H408" s="6"/>
      <c r="I408" s="6"/>
      <c r="J408" s="6"/>
      <c r="K408" s="6"/>
    </row>
    <row r="409" spans="2:37" x14ac:dyDescent="0.2">
      <c r="H409" s="6"/>
      <c r="I409" s="6"/>
      <c r="J409" s="6"/>
      <c r="K409" s="6"/>
    </row>
    <row r="410" spans="2:37" s="5" customFormat="1" x14ac:dyDescent="0.2">
      <c r="B410" s="142"/>
      <c r="C410" s="107"/>
      <c r="D410" s="2"/>
      <c r="E410" s="2"/>
      <c r="F410" s="2"/>
      <c r="G410" s="2"/>
      <c r="H410" s="6"/>
      <c r="I410" s="6"/>
      <c r="J410" s="6"/>
      <c r="K410" s="6"/>
      <c r="V410" s="9"/>
      <c r="W410" s="9"/>
      <c r="X410" s="9"/>
      <c r="Y410" s="9"/>
      <c r="Z410" s="8"/>
      <c r="AA410" s="9"/>
      <c r="AB410" s="9"/>
      <c r="AC410" s="9"/>
      <c r="AD410" s="9"/>
      <c r="AE410" s="9"/>
      <c r="AF410" s="9"/>
      <c r="AG410" s="8"/>
      <c r="AH410" s="9"/>
      <c r="AI410" s="9"/>
      <c r="AJ410" s="9"/>
      <c r="AK410" s="9"/>
    </row>
    <row r="411" spans="2:37" s="5" customFormat="1" x14ac:dyDescent="0.2">
      <c r="B411" s="142"/>
      <c r="C411" s="107"/>
      <c r="D411" s="2"/>
      <c r="E411" s="2"/>
      <c r="F411" s="2"/>
      <c r="G411" s="2"/>
      <c r="H411" s="6"/>
      <c r="I411" s="6"/>
      <c r="J411" s="6"/>
      <c r="K411" s="6"/>
      <c r="V411" s="9"/>
      <c r="W411" s="9"/>
      <c r="X411" s="9"/>
      <c r="Y411" s="9"/>
      <c r="Z411" s="8"/>
      <c r="AA411" s="9"/>
      <c r="AB411" s="9"/>
      <c r="AC411" s="9"/>
      <c r="AD411" s="9"/>
      <c r="AE411" s="9"/>
      <c r="AF411" s="9"/>
      <c r="AG411" s="8"/>
      <c r="AH411" s="9"/>
      <c r="AI411" s="9"/>
      <c r="AJ411" s="9"/>
      <c r="AK411" s="9"/>
    </row>
    <row r="412" spans="2:37" s="5" customFormat="1" x14ac:dyDescent="0.2">
      <c r="B412" s="142"/>
      <c r="C412" s="107"/>
      <c r="D412" s="2"/>
      <c r="E412" s="2"/>
      <c r="F412" s="2"/>
      <c r="G412" s="2"/>
      <c r="H412" s="6"/>
      <c r="I412" s="6"/>
      <c r="J412" s="6"/>
      <c r="K412" s="6"/>
      <c r="V412" s="9"/>
      <c r="W412" s="9"/>
      <c r="X412" s="9"/>
      <c r="Y412" s="9"/>
      <c r="Z412" s="8"/>
      <c r="AA412" s="9"/>
      <c r="AB412" s="9"/>
      <c r="AC412" s="9"/>
      <c r="AD412" s="9"/>
      <c r="AE412" s="9"/>
      <c r="AF412" s="9"/>
      <c r="AG412" s="8"/>
      <c r="AH412" s="9"/>
      <c r="AI412" s="9"/>
      <c r="AJ412" s="9"/>
      <c r="AK412" s="9"/>
    </row>
    <row r="413" spans="2:37" s="5" customFormat="1" x14ac:dyDescent="0.2">
      <c r="B413" s="142"/>
      <c r="C413" s="107"/>
      <c r="D413" s="2"/>
      <c r="E413" s="2"/>
      <c r="F413" s="2"/>
      <c r="G413" s="2"/>
      <c r="H413" s="6"/>
      <c r="I413" s="6"/>
      <c r="J413" s="6"/>
      <c r="K413" s="6"/>
      <c r="V413" s="9"/>
      <c r="W413" s="9"/>
      <c r="X413" s="9"/>
      <c r="Y413" s="9"/>
      <c r="Z413" s="8"/>
      <c r="AA413" s="9"/>
      <c r="AB413" s="9"/>
      <c r="AC413" s="9"/>
      <c r="AD413" s="9"/>
      <c r="AE413" s="9"/>
      <c r="AF413" s="9"/>
      <c r="AG413" s="8"/>
      <c r="AH413" s="9"/>
      <c r="AI413" s="9"/>
      <c r="AJ413" s="9"/>
      <c r="AK413" s="9"/>
    </row>
    <row r="414" spans="2:37" s="5" customFormat="1" x14ac:dyDescent="0.2">
      <c r="B414" s="142"/>
      <c r="C414" s="107"/>
      <c r="D414" s="2"/>
      <c r="E414" s="2"/>
      <c r="F414" s="2"/>
      <c r="G414" s="2"/>
      <c r="H414" s="6"/>
      <c r="I414" s="6"/>
      <c r="J414" s="6"/>
      <c r="K414" s="6"/>
      <c r="V414" s="9"/>
      <c r="W414" s="9"/>
      <c r="X414" s="9"/>
      <c r="Y414" s="9"/>
      <c r="Z414" s="8"/>
      <c r="AA414" s="9"/>
      <c r="AB414" s="9"/>
      <c r="AC414" s="9"/>
      <c r="AD414" s="9"/>
      <c r="AE414" s="9"/>
      <c r="AF414" s="9"/>
      <c r="AG414" s="8"/>
      <c r="AH414" s="9"/>
      <c r="AI414" s="9"/>
      <c r="AJ414" s="9"/>
      <c r="AK414" s="9"/>
    </row>
    <row r="415" spans="2:37" s="5" customFormat="1" x14ac:dyDescent="0.2">
      <c r="B415" s="142"/>
      <c r="C415" s="107"/>
      <c r="D415" s="2"/>
      <c r="E415" s="2"/>
      <c r="F415" s="2"/>
      <c r="G415" s="2"/>
      <c r="H415" s="6"/>
      <c r="I415" s="6"/>
      <c r="J415" s="6"/>
      <c r="K415" s="6"/>
      <c r="V415" s="9"/>
      <c r="W415" s="9"/>
      <c r="X415" s="9"/>
      <c r="Y415" s="9"/>
      <c r="Z415" s="8"/>
      <c r="AA415" s="9"/>
      <c r="AB415" s="9"/>
      <c r="AC415" s="9"/>
      <c r="AD415" s="9"/>
      <c r="AE415" s="9"/>
      <c r="AF415" s="9"/>
      <c r="AG415" s="8"/>
      <c r="AH415" s="9"/>
      <c r="AI415" s="9"/>
      <c r="AJ415" s="9"/>
      <c r="AK415" s="9"/>
    </row>
    <row r="416" spans="2:37" s="5" customFormat="1" x14ac:dyDescent="0.2">
      <c r="B416" s="142"/>
      <c r="C416" s="107"/>
      <c r="D416" s="2"/>
      <c r="E416" s="2"/>
      <c r="F416" s="2"/>
      <c r="G416" s="2"/>
      <c r="H416" s="6"/>
      <c r="I416" s="6"/>
      <c r="J416" s="6"/>
      <c r="K416" s="6"/>
      <c r="V416" s="9"/>
      <c r="W416" s="9"/>
      <c r="X416" s="9"/>
      <c r="Y416" s="9"/>
      <c r="Z416" s="8"/>
      <c r="AA416" s="9"/>
      <c r="AB416" s="9"/>
      <c r="AC416" s="9"/>
      <c r="AD416" s="9"/>
      <c r="AE416" s="9"/>
      <c r="AF416" s="9"/>
      <c r="AG416" s="8"/>
      <c r="AH416" s="9"/>
      <c r="AI416" s="9"/>
      <c r="AJ416" s="9"/>
      <c r="AK416" s="9"/>
    </row>
    <row r="417" spans="2:37" s="5" customFormat="1" x14ac:dyDescent="0.2">
      <c r="B417" s="142"/>
      <c r="C417" s="107"/>
      <c r="D417" s="2"/>
      <c r="E417" s="2"/>
      <c r="F417" s="2"/>
      <c r="G417" s="2"/>
      <c r="H417" s="6"/>
      <c r="I417" s="6"/>
      <c r="J417" s="6"/>
      <c r="K417" s="6"/>
      <c r="V417" s="9"/>
      <c r="W417" s="9"/>
      <c r="X417" s="9"/>
      <c r="Y417" s="9"/>
      <c r="Z417" s="8"/>
      <c r="AA417" s="9"/>
      <c r="AB417" s="9"/>
      <c r="AC417" s="9"/>
      <c r="AD417" s="9"/>
      <c r="AE417" s="9"/>
      <c r="AF417" s="9"/>
      <c r="AG417" s="8"/>
      <c r="AH417" s="9"/>
      <c r="AI417" s="9"/>
      <c r="AJ417" s="9"/>
      <c r="AK417" s="9"/>
    </row>
    <row r="418" spans="2:37" s="5" customFormat="1" x14ac:dyDescent="0.2">
      <c r="B418" s="142"/>
      <c r="C418" s="107"/>
      <c r="D418" s="2"/>
      <c r="E418" s="2"/>
      <c r="F418" s="2"/>
      <c r="G418" s="2"/>
      <c r="H418" s="6"/>
      <c r="I418" s="6"/>
      <c r="J418" s="6"/>
      <c r="K418" s="6"/>
      <c r="V418" s="9"/>
      <c r="W418" s="9"/>
      <c r="X418" s="9"/>
      <c r="Y418" s="9"/>
      <c r="Z418" s="8"/>
      <c r="AA418" s="9"/>
      <c r="AB418" s="9"/>
      <c r="AC418" s="9"/>
      <c r="AD418" s="9"/>
      <c r="AE418" s="9"/>
      <c r="AF418" s="9"/>
      <c r="AG418" s="8"/>
      <c r="AH418" s="9"/>
      <c r="AI418" s="9"/>
      <c r="AJ418" s="9"/>
      <c r="AK418" s="9"/>
    </row>
    <row r="419" spans="2:37" s="5" customFormat="1" x14ac:dyDescent="0.2">
      <c r="B419" s="142"/>
      <c r="C419" s="107"/>
      <c r="D419" s="2"/>
      <c r="E419" s="2"/>
      <c r="F419" s="2"/>
      <c r="G419" s="2"/>
      <c r="H419" s="6"/>
      <c r="I419" s="6"/>
      <c r="J419" s="6"/>
      <c r="K419" s="6"/>
      <c r="V419" s="9"/>
      <c r="W419" s="9"/>
      <c r="X419" s="9"/>
      <c r="Y419" s="9"/>
      <c r="Z419" s="8"/>
      <c r="AA419" s="9"/>
      <c r="AB419" s="9"/>
      <c r="AC419" s="9"/>
      <c r="AD419" s="9"/>
      <c r="AE419" s="9"/>
      <c r="AF419" s="9"/>
      <c r="AG419" s="8"/>
      <c r="AH419" s="9"/>
      <c r="AI419" s="9"/>
      <c r="AJ419" s="9"/>
      <c r="AK419" s="9"/>
    </row>
    <row r="420" spans="2:37" s="5" customFormat="1" x14ac:dyDescent="0.2">
      <c r="B420" s="142"/>
      <c r="C420" s="107"/>
      <c r="D420" s="2"/>
      <c r="E420" s="2"/>
      <c r="F420" s="2"/>
      <c r="G420" s="2"/>
      <c r="H420" s="6"/>
      <c r="I420" s="6"/>
      <c r="J420" s="6"/>
      <c r="K420" s="6"/>
      <c r="V420" s="9"/>
      <c r="W420" s="9"/>
      <c r="X420" s="9"/>
      <c r="Y420" s="9"/>
      <c r="Z420" s="8"/>
      <c r="AA420" s="9"/>
      <c r="AB420" s="9"/>
      <c r="AC420" s="9"/>
      <c r="AD420" s="9"/>
      <c r="AE420" s="9"/>
      <c r="AF420" s="9"/>
      <c r="AG420" s="8"/>
      <c r="AH420" s="9"/>
      <c r="AI420" s="9"/>
      <c r="AJ420" s="9"/>
      <c r="AK420" s="9"/>
    </row>
    <row r="421" spans="2:37" s="5" customFormat="1" x14ac:dyDescent="0.2">
      <c r="B421" s="142"/>
      <c r="C421" s="107"/>
      <c r="D421" s="2"/>
      <c r="E421" s="2"/>
      <c r="F421" s="2"/>
      <c r="G421" s="2"/>
      <c r="H421" s="6"/>
      <c r="I421" s="6"/>
      <c r="J421" s="6"/>
      <c r="K421" s="6"/>
      <c r="V421" s="9"/>
      <c r="W421" s="9"/>
      <c r="X421" s="9"/>
      <c r="Y421" s="9"/>
      <c r="Z421" s="8"/>
      <c r="AA421" s="9"/>
      <c r="AB421" s="9"/>
      <c r="AC421" s="9"/>
      <c r="AD421" s="9"/>
      <c r="AE421" s="9"/>
      <c r="AF421" s="9"/>
      <c r="AG421" s="8"/>
      <c r="AH421" s="9"/>
      <c r="AI421" s="9"/>
      <c r="AJ421" s="9"/>
      <c r="AK421" s="9"/>
    </row>
    <row r="422" spans="2:37" s="5" customFormat="1" x14ac:dyDescent="0.2">
      <c r="B422" s="142"/>
      <c r="C422" s="107"/>
      <c r="D422" s="2"/>
      <c r="E422" s="2"/>
      <c r="F422" s="2"/>
      <c r="G422" s="2"/>
      <c r="H422" s="6"/>
      <c r="I422" s="6"/>
      <c r="J422" s="6"/>
      <c r="K422" s="6"/>
      <c r="V422" s="9"/>
      <c r="W422" s="9"/>
      <c r="X422" s="9"/>
      <c r="Y422" s="9"/>
      <c r="Z422" s="8"/>
      <c r="AA422" s="9"/>
      <c r="AB422" s="9"/>
      <c r="AC422" s="9"/>
      <c r="AD422" s="9"/>
      <c r="AE422" s="9"/>
      <c r="AF422" s="9"/>
      <c r="AG422" s="8"/>
      <c r="AH422" s="9"/>
      <c r="AI422" s="9"/>
      <c r="AJ422" s="9"/>
      <c r="AK422" s="9"/>
    </row>
    <row r="423" spans="2:37" s="5" customFormat="1" x14ac:dyDescent="0.2">
      <c r="B423" s="142"/>
      <c r="C423" s="107"/>
      <c r="D423" s="2"/>
      <c r="E423" s="2"/>
      <c r="F423" s="2"/>
      <c r="G423" s="2"/>
      <c r="H423" s="6"/>
      <c r="I423" s="6"/>
      <c r="J423" s="6"/>
      <c r="K423" s="6"/>
      <c r="V423" s="9"/>
      <c r="W423" s="9"/>
      <c r="X423" s="9"/>
      <c r="Y423" s="9"/>
      <c r="Z423" s="8"/>
      <c r="AA423" s="9"/>
      <c r="AB423" s="9"/>
      <c r="AC423" s="9"/>
      <c r="AD423" s="9"/>
      <c r="AE423" s="9"/>
      <c r="AF423" s="9"/>
      <c r="AG423" s="8"/>
      <c r="AH423" s="9"/>
      <c r="AI423" s="9"/>
      <c r="AJ423" s="9"/>
      <c r="AK423" s="9"/>
    </row>
    <row r="424" spans="2:37" s="5" customFormat="1" x14ac:dyDescent="0.2">
      <c r="B424" s="142"/>
      <c r="C424" s="107"/>
      <c r="D424" s="2"/>
      <c r="E424" s="2"/>
      <c r="F424" s="2"/>
      <c r="G424" s="2"/>
      <c r="H424" s="6"/>
      <c r="I424" s="6"/>
      <c r="J424" s="6"/>
      <c r="K424" s="6"/>
      <c r="V424" s="9"/>
      <c r="W424" s="9"/>
      <c r="X424" s="9"/>
      <c r="Y424" s="9"/>
      <c r="Z424" s="8"/>
      <c r="AA424" s="9"/>
      <c r="AB424" s="9"/>
      <c r="AC424" s="9"/>
      <c r="AD424" s="9"/>
      <c r="AE424" s="9"/>
      <c r="AF424" s="9"/>
      <c r="AG424" s="8"/>
      <c r="AH424" s="9"/>
      <c r="AI424" s="9"/>
      <c r="AJ424" s="9"/>
      <c r="AK424" s="9"/>
    </row>
    <row r="425" spans="2:37" s="5" customFormat="1" x14ac:dyDescent="0.2">
      <c r="B425" s="142"/>
      <c r="C425" s="107"/>
      <c r="D425" s="2"/>
      <c r="E425" s="2"/>
      <c r="F425" s="2"/>
      <c r="G425" s="2"/>
      <c r="H425" s="6"/>
      <c r="I425" s="6"/>
      <c r="J425" s="6"/>
      <c r="K425" s="6"/>
      <c r="V425" s="9"/>
      <c r="W425" s="9"/>
      <c r="X425" s="9"/>
      <c r="Y425" s="9"/>
      <c r="Z425" s="8"/>
      <c r="AA425" s="9"/>
      <c r="AB425" s="9"/>
      <c r="AC425" s="9"/>
      <c r="AD425" s="9"/>
      <c r="AE425" s="9"/>
      <c r="AF425" s="9"/>
      <c r="AG425" s="8"/>
      <c r="AH425" s="9"/>
      <c r="AI425" s="9"/>
      <c r="AJ425" s="9"/>
      <c r="AK425" s="9"/>
    </row>
    <row r="426" spans="2:37" s="5" customFormat="1" x14ac:dyDescent="0.2">
      <c r="B426" s="142"/>
      <c r="C426" s="107"/>
      <c r="D426" s="2"/>
      <c r="E426" s="2"/>
      <c r="F426" s="2"/>
      <c r="G426" s="2"/>
      <c r="H426" s="6"/>
      <c r="I426" s="6"/>
      <c r="J426" s="6"/>
      <c r="K426" s="6"/>
      <c r="V426" s="9"/>
      <c r="W426" s="9"/>
      <c r="X426" s="9"/>
      <c r="Y426" s="9"/>
      <c r="Z426" s="8"/>
      <c r="AA426" s="9"/>
      <c r="AB426" s="9"/>
      <c r="AC426" s="9"/>
      <c r="AD426" s="9"/>
      <c r="AE426" s="9"/>
      <c r="AF426" s="9"/>
      <c r="AG426" s="8"/>
      <c r="AH426" s="9"/>
      <c r="AI426" s="9"/>
      <c r="AJ426" s="9"/>
      <c r="AK426" s="9"/>
    </row>
    <row r="427" spans="2:37" s="5" customFormat="1" x14ac:dyDescent="0.2">
      <c r="B427" s="142"/>
      <c r="C427" s="107"/>
      <c r="D427" s="2"/>
      <c r="E427" s="2"/>
      <c r="F427" s="2"/>
      <c r="G427" s="2"/>
      <c r="H427" s="6"/>
      <c r="I427" s="6"/>
      <c r="J427" s="6"/>
      <c r="K427" s="6"/>
      <c r="V427" s="9"/>
      <c r="W427" s="9"/>
      <c r="X427" s="9"/>
      <c r="Y427" s="9"/>
      <c r="Z427" s="8"/>
      <c r="AA427" s="9"/>
      <c r="AB427" s="9"/>
      <c r="AC427" s="9"/>
      <c r="AD427" s="9"/>
      <c r="AE427" s="9"/>
      <c r="AF427" s="9"/>
      <c r="AG427" s="8"/>
      <c r="AH427" s="9"/>
      <c r="AI427" s="9"/>
      <c r="AJ427" s="9"/>
      <c r="AK427" s="9"/>
    </row>
    <row r="428" spans="2:37" s="5" customFormat="1" x14ac:dyDescent="0.2">
      <c r="B428" s="142"/>
      <c r="C428" s="107"/>
      <c r="D428" s="2"/>
      <c r="E428" s="2"/>
      <c r="F428" s="2"/>
      <c r="G428" s="2"/>
      <c r="H428" s="6"/>
      <c r="I428" s="6"/>
      <c r="J428" s="6"/>
      <c r="K428" s="6"/>
      <c r="V428" s="9"/>
      <c r="W428" s="9"/>
      <c r="X428" s="9"/>
      <c r="Y428" s="9"/>
      <c r="Z428" s="8"/>
      <c r="AA428" s="9"/>
      <c r="AB428" s="9"/>
      <c r="AC428" s="9"/>
      <c r="AD428" s="9"/>
      <c r="AE428" s="9"/>
      <c r="AF428" s="9"/>
      <c r="AG428" s="8"/>
      <c r="AH428" s="9"/>
      <c r="AI428" s="9"/>
      <c r="AJ428" s="9"/>
      <c r="AK428" s="9"/>
    </row>
    <row r="429" spans="2:37" s="5" customFormat="1" x14ac:dyDescent="0.2">
      <c r="B429" s="142"/>
      <c r="C429" s="107"/>
      <c r="D429" s="2"/>
      <c r="E429" s="2"/>
      <c r="F429" s="2"/>
      <c r="G429" s="2"/>
      <c r="H429" s="6"/>
      <c r="I429" s="6"/>
      <c r="J429" s="6"/>
      <c r="K429" s="6"/>
      <c r="V429" s="9"/>
      <c r="W429" s="9"/>
      <c r="X429" s="9"/>
      <c r="Y429" s="9"/>
      <c r="Z429" s="8"/>
      <c r="AA429" s="9"/>
      <c r="AB429" s="9"/>
      <c r="AC429" s="9"/>
      <c r="AD429" s="9"/>
      <c r="AE429" s="9"/>
      <c r="AF429" s="9"/>
      <c r="AG429" s="8"/>
      <c r="AH429" s="9"/>
      <c r="AI429" s="9"/>
      <c r="AJ429" s="9"/>
      <c r="AK429" s="9"/>
    </row>
    <row r="430" spans="2:37" s="5" customFormat="1" x14ac:dyDescent="0.2">
      <c r="B430" s="142"/>
      <c r="C430" s="107"/>
      <c r="D430" s="2"/>
      <c r="E430" s="2"/>
      <c r="F430" s="2"/>
      <c r="G430" s="2"/>
      <c r="H430" s="6"/>
      <c r="I430" s="6"/>
      <c r="J430" s="6"/>
      <c r="K430" s="6"/>
      <c r="V430" s="9"/>
      <c r="W430" s="9"/>
      <c r="X430" s="9"/>
      <c r="Y430" s="9"/>
      <c r="Z430" s="8"/>
      <c r="AA430" s="9"/>
      <c r="AB430" s="9"/>
      <c r="AC430" s="9"/>
      <c r="AD430" s="9"/>
      <c r="AE430" s="9"/>
      <c r="AF430" s="9"/>
      <c r="AG430" s="8"/>
      <c r="AH430" s="9"/>
      <c r="AI430" s="9"/>
      <c r="AJ430" s="9"/>
      <c r="AK430" s="9"/>
    </row>
    <row r="431" spans="2:37" s="5" customFormat="1" x14ac:dyDescent="0.2">
      <c r="B431" s="142"/>
      <c r="C431" s="107"/>
      <c r="D431" s="2"/>
      <c r="E431" s="2"/>
      <c r="F431" s="2"/>
      <c r="G431" s="2"/>
      <c r="H431" s="6"/>
      <c r="I431" s="6"/>
      <c r="J431" s="6"/>
      <c r="K431" s="6"/>
      <c r="V431" s="9"/>
      <c r="W431" s="9"/>
      <c r="X431" s="9"/>
      <c r="Y431" s="9"/>
      <c r="Z431" s="8"/>
      <c r="AA431" s="9"/>
      <c r="AB431" s="9"/>
      <c r="AC431" s="9"/>
      <c r="AD431" s="9"/>
      <c r="AE431" s="9"/>
      <c r="AF431" s="9"/>
      <c r="AG431" s="8"/>
      <c r="AH431" s="9"/>
      <c r="AI431" s="9"/>
      <c r="AJ431" s="9"/>
      <c r="AK431" s="9"/>
    </row>
    <row r="432" spans="2:37" s="5" customFormat="1" x14ac:dyDescent="0.2">
      <c r="B432" s="142"/>
      <c r="C432" s="107"/>
      <c r="D432" s="2"/>
      <c r="E432" s="2"/>
      <c r="F432" s="2"/>
      <c r="G432" s="2"/>
      <c r="H432" s="6"/>
      <c r="I432" s="6"/>
      <c r="J432" s="6"/>
      <c r="K432" s="6"/>
      <c r="V432" s="9"/>
      <c r="W432" s="9"/>
      <c r="X432" s="9"/>
      <c r="Y432" s="9"/>
      <c r="Z432" s="8"/>
      <c r="AA432" s="9"/>
      <c r="AB432" s="9"/>
      <c r="AC432" s="9"/>
      <c r="AD432" s="9"/>
      <c r="AE432" s="9"/>
      <c r="AF432" s="9"/>
      <c r="AG432" s="8"/>
      <c r="AH432" s="9"/>
      <c r="AI432" s="9"/>
      <c r="AJ432" s="9"/>
      <c r="AK432" s="9"/>
    </row>
    <row r="433" spans="2:37" s="5" customFormat="1" x14ac:dyDescent="0.2">
      <c r="B433" s="142"/>
      <c r="C433" s="107"/>
      <c r="D433" s="2"/>
      <c r="E433" s="2"/>
      <c r="F433" s="2"/>
      <c r="G433" s="2"/>
      <c r="H433" s="6"/>
      <c r="I433" s="6"/>
      <c r="J433" s="6"/>
      <c r="K433" s="6"/>
      <c r="V433" s="9"/>
      <c r="W433" s="9"/>
      <c r="X433" s="9"/>
      <c r="Y433" s="9"/>
      <c r="Z433" s="8"/>
      <c r="AA433" s="9"/>
      <c r="AB433" s="9"/>
      <c r="AC433" s="9"/>
      <c r="AD433" s="9"/>
      <c r="AE433" s="9"/>
      <c r="AF433" s="9"/>
      <c r="AG433" s="8"/>
      <c r="AH433" s="9"/>
      <c r="AI433" s="9"/>
      <c r="AJ433" s="9"/>
      <c r="AK433" s="9"/>
    </row>
    <row r="434" spans="2:37" s="5" customFormat="1" x14ac:dyDescent="0.2">
      <c r="B434" s="142"/>
      <c r="C434" s="107"/>
      <c r="D434" s="2"/>
      <c r="E434" s="2"/>
      <c r="F434" s="2"/>
      <c r="G434" s="2"/>
      <c r="H434" s="6"/>
      <c r="I434" s="6"/>
      <c r="J434" s="6"/>
      <c r="K434" s="6"/>
      <c r="V434" s="9"/>
      <c r="W434" s="9"/>
      <c r="X434" s="9"/>
      <c r="Y434" s="9"/>
      <c r="Z434" s="8"/>
      <c r="AA434" s="9"/>
      <c r="AB434" s="9"/>
      <c r="AC434" s="9"/>
      <c r="AD434" s="9"/>
      <c r="AE434" s="9"/>
      <c r="AF434" s="9"/>
      <c r="AG434" s="8"/>
      <c r="AH434" s="9"/>
      <c r="AI434" s="9"/>
      <c r="AJ434" s="9"/>
      <c r="AK434" s="9"/>
    </row>
    <row r="435" spans="2:37" s="5" customFormat="1" x14ac:dyDescent="0.2">
      <c r="B435" s="142"/>
      <c r="C435" s="107"/>
      <c r="D435" s="2"/>
      <c r="E435" s="2"/>
      <c r="F435" s="2"/>
      <c r="G435" s="2"/>
      <c r="H435" s="6"/>
      <c r="I435" s="6"/>
      <c r="J435" s="6"/>
      <c r="K435" s="6"/>
      <c r="V435" s="9"/>
      <c r="W435" s="9"/>
      <c r="X435" s="9"/>
      <c r="Y435" s="9"/>
      <c r="Z435" s="8"/>
      <c r="AA435" s="9"/>
      <c r="AB435" s="9"/>
      <c r="AC435" s="9"/>
      <c r="AD435" s="9"/>
      <c r="AE435" s="9"/>
      <c r="AF435" s="9"/>
      <c r="AG435" s="8"/>
      <c r="AH435" s="9"/>
      <c r="AI435" s="9"/>
      <c r="AJ435" s="9"/>
      <c r="AK435" s="9"/>
    </row>
    <row r="436" spans="2:37" s="5" customFormat="1" x14ac:dyDescent="0.2">
      <c r="B436" s="142"/>
      <c r="C436" s="107"/>
      <c r="D436" s="2"/>
      <c r="E436" s="2"/>
      <c r="F436" s="2"/>
      <c r="G436" s="2"/>
      <c r="H436" s="6"/>
      <c r="I436" s="6"/>
      <c r="J436" s="6"/>
      <c r="K436" s="6"/>
      <c r="V436" s="9"/>
      <c r="W436" s="9"/>
      <c r="X436" s="9"/>
      <c r="Y436" s="9"/>
      <c r="Z436" s="8"/>
      <c r="AA436" s="9"/>
      <c r="AB436" s="9"/>
      <c r="AC436" s="9"/>
      <c r="AD436" s="9"/>
      <c r="AE436" s="9"/>
      <c r="AF436" s="9"/>
      <c r="AG436" s="8"/>
      <c r="AH436" s="9"/>
      <c r="AI436" s="9"/>
      <c r="AJ436" s="9"/>
      <c r="AK436" s="9"/>
    </row>
    <row r="437" spans="2:37" s="5" customFormat="1" x14ac:dyDescent="0.2">
      <c r="B437" s="142"/>
      <c r="C437" s="107"/>
      <c r="D437" s="2"/>
      <c r="E437" s="2"/>
      <c r="F437" s="2"/>
      <c r="G437" s="2"/>
      <c r="H437" s="6"/>
      <c r="I437" s="6"/>
      <c r="J437" s="6"/>
      <c r="K437" s="6"/>
      <c r="V437" s="9"/>
      <c r="W437" s="9"/>
      <c r="X437" s="9"/>
      <c r="Y437" s="9"/>
      <c r="Z437" s="8"/>
      <c r="AA437" s="9"/>
      <c r="AB437" s="9"/>
      <c r="AC437" s="9"/>
      <c r="AD437" s="9"/>
      <c r="AE437" s="9"/>
      <c r="AF437" s="9"/>
      <c r="AG437" s="8"/>
      <c r="AH437" s="9"/>
      <c r="AI437" s="9"/>
      <c r="AJ437" s="9"/>
      <c r="AK437" s="9"/>
    </row>
    <row r="438" spans="2:37" s="5" customFormat="1" x14ac:dyDescent="0.2">
      <c r="B438" s="142"/>
      <c r="C438" s="107"/>
      <c r="D438" s="2"/>
      <c r="E438" s="2"/>
      <c r="F438" s="2"/>
      <c r="G438" s="2"/>
      <c r="H438" s="6"/>
      <c r="I438" s="6"/>
      <c r="J438" s="6"/>
      <c r="K438" s="6"/>
      <c r="V438" s="9"/>
      <c r="W438" s="9"/>
      <c r="X438" s="9"/>
      <c r="Y438" s="9"/>
      <c r="Z438" s="8"/>
      <c r="AA438" s="9"/>
      <c r="AB438" s="9"/>
      <c r="AC438" s="9"/>
      <c r="AD438" s="9"/>
      <c r="AE438" s="9"/>
      <c r="AF438" s="9"/>
      <c r="AG438" s="8"/>
      <c r="AH438" s="9"/>
      <c r="AI438" s="9"/>
      <c r="AJ438" s="9"/>
      <c r="AK438" s="9"/>
    </row>
    <row r="439" spans="2:37" s="5" customFormat="1" x14ac:dyDescent="0.2">
      <c r="B439" s="142"/>
      <c r="C439" s="107"/>
      <c r="D439" s="2"/>
      <c r="E439" s="2"/>
      <c r="F439" s="2"/>
      <c r="G439" s="2"/>
      <c r="H439" s="6"/>
      <c r="I439" s="6"/>
      <c r="J439" s="6"/>
      <c r="K439" s="6"/>
      <c r="V439" s="9"/>
      <c r="W439" s="9"/>
      <c r="X439" s="9"/>
      <c r="Y439" s="9"/>
      <c r="Z439" s="8"/>
      <c r="AA439" s="9"/>
      <c r="AB439" s="9"/>
      <c r="AC439" s="9"/>
      <c r="AD439" s="9"/>
      <c r="AE439" s="9"/>
      <c r="AF439" s="9"/>
      <c r="AG439" s="8"/>
      <c r="AH439" s="9"/>
      <c r="AI439" s="9"/>
      <c r="AJ439" s="9"/>
      <c r="AK439" s="9"/>
    </row>
    <row r="440" spans="2:37" s="5" customFormat="1" x14ac:dyDescent="0.2">
      <c r="B440" s="142"/>
      <c r="C440" s="107"/>
      <c r="D440" s="2"/>
      <c r="E440" s="2"/>
      <c r="F440" s="2"/>
      <c r="G440" s="2"/>
      <c r="H440" s="6"/>
      <c r="I440" s="6"/>
      <c r="J440" s="6"/>
      <c r="K440" s="6"/>
      <c r="V440" s="9"/>
      <c r="W440" s="9"/>
      <c r="X440" s="9"/>
      <c r="Y440" s="9"/>
      <c r="Z440" s="8"/>
      <c r="AA440" s="9"/>
      <c r="AB440" s="9"/>
      <c r="AC440" s="9"/>
      <c r="AD440" s="9"/>
      <c r="AE440" s="9"/>
      <c r="AF440" s="9"/>
      <c r="AG440" s="8"/>
      <c r="AH440" s="9"/>
      <c r="AI440" s="9"/>
      <c r="AJ440" s="9"/>
      <c r="AK440" s="9"/>
    </row>
  </sheetData>
  <autoFilter ref="A7:AK392" xr:uid="{9A9C2A57-0CCE-4DA6-8A48-3C7EB7C49B41}">
    <sortState xmlns:xlrd2="http://schemas.microsoft.com/office/spreadsheetml/2017/richdata2" ref="A8:AK392">
      <sortCondition ref="D7"/>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4526E-FFA9-4060-AC00-074B82ADCCC4}">
  <dimension ref="A1:EJ602"/>
  <sheetViews>
    <sheetView zoomScaleNormal="100" workbookViewId="0">
      <pane xSplit="8" ySplit="19" topLeftCell="I35" activePane="bottomRight" state="frozen"/>
      <selection pane="topRight" activeCell="I1" sqref="I1"/>
      <selection pane="bottomLeft" activeCell="A20" sqref="A20"/>
      <selection pane="bottomRight" activeCell="A15" sqref="A15"/>
    </sheetView>
  </sheetViews>
  <sheetFormatPr defaultColWidth="10.85546875" defaultRowHeight="12" x14ac:dyDescent="0.2"/>
  <cols>
    <col min="1" max="1" width="5.28515625" style="2" customWidth="1"/>
    <col min="2" max="3" width="4.140625" style="2" customWidth="1"/>
    <col min="4" max="4" width="21.28515625" style="2" customWidth="1"/>
    <col min="5" max="5" width="1.28515625" style="2" customWidth="1"/>
    <col min="6" max="6" width="9" style="2" customWidth="1"/>
    <col min="7" max="7" width="1.28515625" style="2" customWidth="1"/>
    <col min="8" max="8" width="9" style="2" customWidth="1"/>
    <col min="9" max="9" width="10.5703125" style="2" customWidth="1"/>
    <col min="10" max="11" width="6" style="2" customWidth="1"/>
    <col min="12" max="12" width="10.85546875" style="104"/>
    <col min="13" max="13" width="7.140625" style="104" bestFit="1" customWidth="1"/>
    <col min="14" max="14" width="5.7109375" style="5" customWidth="1"/>
    <col min="15" max="16" width="9.28515625" style="5" customWidth="1"/>
    <col min="17" max="17" width="5.7109375" style="5" customWidth="1"/>
    <col min="18" max="18" width="11.7109375" style="5" customWidth="1"/>
    <col min="19" max="19" width="8.7109375" style="5" customWidth="1"/>
    <col min="20" max="22" width="5.7109375" style="5" customWidth="1"/>
    <col min="23" max="23" width="12.7109375" style="38" customWidth="1"/>
    <col min="24" max="25" width="10.85546875" style="38"/>
    <col min="26" max="26" width="15.7109375" style="38" customWidth="1"/>
    <col min="27" max="27" width="13" style="38" customWidth="1"/>
    <col min="28" max="28" width="10.85546875" style="38"/>
    <col min="29" max="32" width="12.5703125" style="38" customWidth="1"/>
    <col min="33" max="33" width="3.28515625" style="104" customWidth="1"/>
    <col min="34" max="34" width="12.140625" style="38" customWidth="1"/>
    <col min="35" max="35" width="12.5703125" style="38" customWidth="1"/>
    <col min="36" max="37" width="16.140625" style="38" customWidth="1"/>
    <col min="38" max="38" width="4.7109375" style="38" customWidth="1"/>
    <col min="39" max="39" width="10.85546875" style="38"/>
    <col min="40" max="40" width="12.85546875" style="39" customWidth="1"/>
    <col min="41" max="41" width="4.7109375" style="39" customWidth="1"/>
    <col min="42" max="42" width="13.5703125" style="39" customWidth="1"/>
    <col min="43" max="43" width="13.140625" style="39" customWidth="1"/>
    <col min="44" max="44" width="4.7109375" style="39" customWidth="1"/>
    <col min="45" max="46" width="13.7109375" style="39" customWidth="1"/>
    <col min="47" max="47" width="4.7109375" style="39" customWidth="1"/>
    <col min="48" max="49" width="13.140625" style="39" customWidth="1"/>
    <col min="50" max="50" width="9.7109375" style="5" customWidth="1"/>
    <col min="51" max="51" width="14.140625" style="38" customWidth="1"/>
    <col min="52" max="52" width="14.140625" style="5" customWidth="1"/>
    <col min="53" max="53" width="14.140625" style="39" customWidth="1"/>
    <col min="54" max="54" width="4.85546875" style="39" customWidth="1"/>
    <col min="55" max="55" width="12.28515625" style="38" customWidth="1"/>
    <col min="56" max="57" width="12.28515625" style="5" customWidth="1"/>
    <col min="58" max="58" width="12.28515625" style="38" customWidth="1"/>
    <col min="59" max="60" width="12.28515625" style="5" customWidth="1"/>
    <col min="61" max="61" width="4.85546875" style="39" customWidth="1"/>
    <col min="62" max="62" width="12.140625" style="38" customWidth="1"/>
    <col min="63" max="64" width="12.140625" style="5" customWidth="1"/>
    <col min="65" max="65" width="12.140625" style="38" customWidth="1"/>
    <col min="66" max="67" width="12.140625" style="5" customWidth="1"/>
    <col min="68" max="107" width="9.7109375" style="5" customWidth="1"/>
    <col min="108" max="116" width="10.28515625" style="5" customWidth="1"/>
    <col min="117" max="117" width="3.7109375" style="8" bestFit="1" customWidth="1"/>
    <col min="118" max="118" width="10" style="9" customWidth="1"/>
    <col min="119" max="128" width="1.85546875" style="9" customWidth="1"/>
    <col min="129" max="129" width="3.7109375" style="8" bestFit="1" customWidth="1"/>
    <col min="130" max="133" width="7.28515625" style="9" customWidth="1"/>
    <col min="134" max="135" width="8.28515625" style="9" customWidth="1"/>
    <col min="136" max="136" width="3.7109375" style="8" bestFit="1" customWidth="1"/>
    <col min="137" max="16384" width="10.85546875" style="9"/>
  </cols>
  <sheetData>
    <row r="1" spans="1:136" ht="11.25" customHeight="1" x14ac:dyDescent="0.2">
      <c r="A1" s="131" t="s">
        <v>453</v>
      </c>
      <c r="B1" s="124"/>
      <c r="C1" s="124"/>
      <c r="D1" s="124"/>
      <c r="E1" s="124"/>
      <c r="F1" s="124"/>
      <c r="G1" s="124"/>
      <c r="H1" s="124"/>
      <c r="I1" s="124"/>
      <c r="J1" s="124"/>
      <c r="K1" s="132"/>
      <c r="L1" s="132"/>
      <c r="M1" s="132"/>
      <c r="N1" s="133"/>
      <c r="O1" s="133"/>
      <c r="P1" s="133"/>
      <c r="Q1" s="133" t="s">
        <v>483</v>
      </c>
      <c r="R1" s="134"/>
      <c r="T1" s="124"/>
      <c r="U1" s="124"/>
      <c r="V1" s="124"/>
      <c r="W1" s="168"/>
      <c r="X1" s="124"/>
      <c r="Y1" s="168"/>
      <c r="Z1" s="124"/>
      <c r="AA1" s="124"/>
    </row>
    <row r="2" spans="1:136" ht="11.25" customHeight="1" x14ac:dyDescent="0.2">
      <c r="A2" s="124" t="s">
        <v>615</v>
      </c>
      <c r="B2" s="124"/>
      <c r="C2" s="124"/>
      <c r="D2" s="124"/>
      <c r="E2" s="124"/>
      <c r="F2" s="124"/>
      <c r="G2" s="124"/>
      <c r="H2" s="124"/>
      <c r="I2" s="124"/>
      <c r="J2" s="124"/>
      <c r="K2" s="135"/>
      <c r="L2" s="135"/>
      <c r="M2" s="135"/>
      <c r="N2" s="133"/>
      <c r="O2" s="133"/>
      <c r="P2" s="133"/>
      <c r="Q2" s="124" t="s">
        <v>456</v>
      </c>
      <c r="R2" s="134"/>
      <c r="T2" s="124"/>
      <c r="U2" s="124"/>
      <c r="V2" s="124"/>
      <c r="W2" s="124"/>
      <c r="X2" s="124"/>
      <c r="Y2" s="124"/>
      <c r="Z2" s="124"/>
      <c r="AA2" s="124"/>
    </row>
    <row r="3" spans="1:136" ht="11.25" customHeight="1" x14ac:dyDescent="0.2">
      <c r="A3" s="124" t="s">
        <v>616</v>
      </c>
      <c r="B3" s="124"/>
      <c r="C3" s="124"/>
      <c r="D3" s="124"/>
      <c r="E3" s="124"/>
      <c r="F3" s="124"/>
      <c r="G3" s="124"/>
      <c r="H3" s="124"/>
      <c r="I3" s="124"/>
      <c r="J3" s="124"/>
      <c r="K3" s="135"/>
      <c r="L3" s="135"/>
      <c r="M3" s="135"/>
      <c r="N3" s="133"/>
      <c r="O3" s="133"/>
      <c r="P3" s="133"/>
      <c r="Q3" s="124" t="s">
        <v>457</v>
      </c>
      <c r="R3" s="134"/>
      <c r="T3" s="124"/>
      <c r="U3" s="124"/>
      <c r="V3" s="124"/>
      <c r="W3" s="124"/>
      <c r="X3" s="124"/>
      <c r="Y3" s="124"/>
      <c r="Z3" s="124"/>
      <c r="AA3" s="124"/>
    </row>
    <row r="4" spans="1:136" ht="11.25" customHeight="1" x14ac:dyDescent="0.2">
      <c r="A4" s="124" t="s">
        <v>620</v>
      </c>
      <c r="B4" s="124"/>
      <c r="C4" s="124"/>
      <c r="D4" s="124"/>
      <c r="E4" s="124"/>
      <c r="F4" s="124"/>
      <c r="G4" s="124"/>
      <c r="H4" s="124"/>
      <c r="I4" s="124"/>
      <c r="J4" s="124"/>
      <c r="K4" s="135"/>
      <c r="L4" s="135"/>
      <c r="M4" s="135"/>
      <c r="N4" s="133"/>
      <c r="O4" s="133"/>
      <c r="P4" s="133"/>
      <c r="Q4" s="124" t="s">
        <v>458</v>
      </c>
      <c r="R4" s="134"/>
      <c r="T4" s="124"/>
      <c r="U4" s="124"/>
      <c r="V4" s="124"/>
      <c r="W4" s="124"/>
      <c r="X4" s="124"/>
      <c r="Y4" s="124"/>
      <c r="Z4" s="124"/>
      <c r="AA4" s="124"/>
    </row>
    <row r="5" spans="1:136" ht="11.25" customHeight="1" x14ac:dyDescent="0.2">
      <c r="A5" s="124" t="s">
        <v>617</v>
      </c>
      <c r="B5" s="124"/>
      <c r="C5" s="124"/>
      <c r="D5" s="124"/>
      <c r="E5" s="124"/>
      <c r="F5" s="124"/>
      <c r="G5" s="124"/>
      <c r="H5" s="124"/>
      <c r="I5" s="124"/>
      <c r="J5" s="124"/>
      <c r="K5" s="135"/>
      <c r="L5" s="135"/>
      <c r="M5" s="135"/>
      <c r="N5" s="133"/>
      <c r="O5" s="133"/>
      <c r="P5" s="133"/>
      <c r="Q5" s="124" t="s">
        <v>459</v>
      </c>
      <c r="R5" s="134"/>
      <c r="T5" s="124"/>
      <c r="U5" s="124"/>
      <c r="V5" s="124"/>
      <c r="W5" s="124"/>
      <c r="X5" s="124"/>
      <c r="Y5" s="124"/>
      <c r="Z5" s="124"/>
      <c r="AA5" s="124"/>
    </row>
    <row r="6" spans="1:136" ht="11.25" customHeight="1" x14ac:dyDescent="0.2">
      <c r="A6" s="124" t="s">
        <v>618</v>
      </c>
      <c r="B6" s="124"/>
      <c r="C6" s="124"/>
      <c r="D6" s="124"/>
      <c r="E6" s="124"/>
      <c r="F6" s="124"/>
      <c r="G6" s="124"/>
      <c r="H6" s="124"/>
      <c r="I6" s="124"/>
      <c r="J6" s="124"/>
      <c r="K6" s="132"/>
      <c r="L6" s="132"/>
      <c r="M6" s="132"/>
      <c r="N6" s="133"/>
      <c r="O6" s="133"/>
      <c r="P6" s="133"/>
      <c r="Q6" s="124" t="s">
        <v>454</v>
      </c>
      <c r="R6" s="134"/>
      <c r="T6" s="124"/>
      <c r="U6" s="124"/>
      <c r="V6" s="124"/>
      <c r="W6" s="124"/>
      <c r="X6" s="124"/>
      <c r="Y6" s="124"/>
      <c r="Z6" s="124"/>
      <c r="AA6" s="124"/>
      <c r="DM6" s="9"/>
      <c r="DO6" s="8"/>
      <c r="DV6" s="8"/>
      <c r="DY6" s="9"/>
      <c r="EF6" s="9"/>
    </row>
    <row r="7" spans="1:136" ht="11.25" customHeight="1" thickBot="1" x14ac:dyDescent="0.25">
      <c r="A7" s="124" t="s">
        <v>619</v>
      </c>
      <c r="B7" s="134"/>
      <c r="C7" s="134"/>
      <c r="D7" s="134"/>
      <c r="E7" s="134"/>
      <c r="F7" s="134"/>
      <c r="G7" s="134"/>
      <c r="H7" s="134"/>
      <c r="I7" s="134"/>
      <c r="J7" s="134"/>
      <c r="K7" s="134"/>
      <c r="L7" s="134"/>
      <c r="M7" s="134"/>
      <c r="N7" s="133"/>
      <c r="O7" s="133"/>
      <c r="P7" s="133"/>
      <c r="Q7" s="124" t="s">
        <v>455</v>
      </c>
      <c r="R7" s="134"/>
      <c r="T7" s="124"/>
      <c r="U7" s="124"/>
      <c r="V7" s="124"/>
      <c r="W7" s="124"/>
      <c r="X7" s="124"/>
      <c r="Y7" s="124"/>
      <c r="Z7" s="124"/>
      <c r="AA7" s="124"/>
      <c r="AB7" s="5"/>
      <c r="AC7" s="5"/>
      <c r="AD7" s="5"/>
      <c r="AE7" s="5"/>
      <c r="AF7" s="5"/>
      <c r="AG7" s="6"/>
      <c r="AH7" s="6"/>
      <c r="AI7" s="6"/>
      <c r="AJ7" s="6"/>
      <c r="AK7" s="6"/>
      <c r="AL7" s="6"/>
      <c r="AM7" s="6"/>
      <c r="AN7" s="6"/>
      <c r="AO7" s="6"/>
      <c r="AP7" s="6"/>
      <c r="AQ7" s="4"/>
      <c r="AR7" s="6"/>
      <c r="AS7" s="6"/>
      <c r="AT7" s="6"/>
      <c r="AU7" s="6"/>
      <c r="AV7" s="6"/>
      <c r="AW7" s="6"/>
      <c r="AX7" s="6"/>
      <c r="AY7" s="6"/>
      <c r="AZ7" s="6"/>
      <c r="BA7" s="6"/>
      <c r="BB7" s="6"/>
      <c r="BC7" s="6"/>
      <c r="BD7" s="6"/>
      <c r="BE7" s="6"/>
      <c r="BF7" s="6"/>
      <c r="BG7" s="6"/>
      <c r="BI7" s="6"/>
      <c r="BJ7" s="5"/>
      <c r="BK7" s="7"/>
      <c r="BL7" s="7"/>
      <c r="BM7" s="6"/>
      <c r="BP7" s="6"/>
      <c r="BS7" s="7"/>
      <c r="BT7" s="6"/>
      <c r="BW7" s="6"/>
      <c r="DM7" s="8" t="s">
        <v>0</v>
      </c>
      <c r="DY7" s="8" t="s">
        <v>0</v>
      </c>
      <c r="EF7" s="8" t="s">
        <v>0</v>
      </c>
    </row>
    <row r="8" spans="1:136" ht="11.25" customHeight="1" x14ac:dyDescent="0.25">
      <c r="A8" s="124" t="s">
        <v>621</v>
      </c>
      <c r="B8" s="134"/>
      <c r="C8" s="134"/>
      <c r="D8" s="134"/>
      <c r="E8" s="134"/>
      <c r="F8" s="134"/>
      <c r="G8" s="134"/>
      <c r="H8" s="134"/>
      <c r="I8" s="134"/>
      <c r="J8" s="134"/>
      <c r="K8" s="134"/>
      <c r="L8" s="134"/>
      <c r="M8" s="134"/>
      <c r="N8" s="133"/>
      <c r="O8" s="133"/>
      <c r="P8" s="133"/>
      <c r="Q8" s="124" t="s">
        <v>460</v>
      </c>
      <c r="R8" s="134"/>
      <c r="W8" s="10" t="s">
        <v>448</v>
      </c>
      <c r="X8" s="11"/>
      <c r="Y8" s="11"/>
      <c r="Z8" s="11"/>
      <c r="AA8" s="11"/>
      <c r="AB8" s="11"/>
      <c r="AC8" s="11"/>
      <c r="AD8" s="11"/>
      <c r="AE8" s="11"/>
      <c r="AF8" s="11"/>
      <c r="AG8" s="12"/>
      <c r="AH8" s="11"/>
      <c r="AI8" s="11"/>
      <c r="AJ8" s="11"/>
      <c r="AK8" s="13"/>
      <c r="AL8" s="6"/>
      <c r="AM8" s="14" t="s">
        <v>1</v>
      </c>
      <c r="AN8" s="15"/>
      <c r="AO8" s="15"/>
      <c r="AP8" s="15"/>
      <c r="AQ8" s="16"/>
      <c r="AR8" s="6"/>
      <c r="AS8" s="14" t="s">
        <v>2</v>
      </c>
      <c r="AT8" s="16"/>
      <c r="AU8" s="6"/>
      <c r="AV8" s="17" t="s">
        <v>3</v>
      </c>
      <c r="AW8" s="18"/>
      <c r="AY8" s="14" t="s">
        <v>474</v>
      </c>
      <c r="AZ8" s="15"/>
      <c r="BA8" s="15"/>
      <c r="BB8" s="15"/>
      <c r="BC8" s="15"/>
      <c r="BD8" s="15"/>
      <c r="BE8" s="19"/>
      <c r="BF8" s="15"/>
      <c r="BG8" s="19"/>
      <c r="BH8" s="20"/>
      <c r="BI8" s="7"/>
      <c r="BJ8" s="14" t="s">
        <v>4</v>
      </c>
      <c r="BK8" s="19"/>
      <c r="BL8" s="19"/>
      <c r="BM8" s="15"/>
      <c r="BN8" s="19"/>
      <c r="BO8" s="20"/>
      <c r="DA8" s="9"/>
      <c r="DB8" s="9"/>
      <c r="DC8" s="9"/>
      <c r="DD8" s="9"/>
      <c r="DE8" s="9"/>
      <c r="DF8" s="9"/>
      <c r="DG8" s="9"/>
      <c r="DH8" s="9"/>
      <c r="DI8" s="9"/>
      <c r="DJ8" s="9"/>
      <c r="DK8" s="9"/>
      <c r="DL8" s="9"/>
      <c r="DM8" s="9"/>
      <c r="DY8" s="9"/>
      <c r="EF8" s="9"/>
    </row>
    <row r="9" spans="1:136" ht="11.25" customHeight="1" thickBot="1" x14ac:dyDescent="0.25">
      <c r="A9" s="171" t="s">
        <v>623</v>
      </c>
      <c r="B9" s="124"/>
      <c r="C9" s="124"/>
      <c r="D9" s="124"/>
      <c r="E9" s="124"/>
      <c r="F9" s="124"/>
      <c r="G9" s="124"/>
      <c r="H9" s="124"/>
      <c r="I9" s="124"/>
      <c r="J9" s="124"/>
      <c r="K9" s="134"/>
      <c r="L9" s="134"/>
      <c r="M9" s="134"/>
      <c r="N9" s="133"/>
      <c r="O9" s="133"/>
      <c r="P9" s="133"/>
      <c r="Q9" s="133"/>
      <c r="R9" s="134"/>
      <c r="S9" s="124"/>
      <c r="W9" s="22"/>
      <c r="X9" s="6"/>
      <c r="Y9" s="6"/>
      <c r="Z9" s="23" t="s">
        <v>5</v>
      </c>
      <c r="AA9" s="24"/>
      <c r="AB9" s="6"/>
      <c r="AC9" s="6"/>
      <c r="AD9" s="6"/>
      <c r="AE9" s="6"/>
      <c r="AF9" s="6"/>
      <c r="AG9" s="2"/>
      <c r="AH9" s="6"/>
      <c r="AI9" s="6"/>
      <c r="AJ9" s="6"/>
      <c r="AK9" s="25">
        <v>0.28000000000000003</v>
      </c>
      <c r="AL9" s="6"/>
      <c r="AM9" s="26" t="s">
        <v>6</v>
      </c>
      <c r="AN9" s="27"/>
      <c r="AO9" s="27"/>
      <c r="AP9" s="27"/>
      <c r="AQ9" s="28"/>
      <c r="AR9" s="6"/>
      <c r="AS9" s="29" t="s">
        <v>7</v>
      </c>
      <c r="AT9" s="30"/>
      <c r="AU9" s="6"/>
      <c r="AV9" s="31" t="s">
        <v>8</v>
      </c>
      <c r="AW9" s="32"/>
      <c r="AX9" s="21"/>
      <c r="AY9" s="26" t="s">
        <v>6</v>
      </c>
      <c r="AZ9" s="27"/>
      <c r="BA9" s="27"/>
      <c r="BB9" s="27"/>
      <c r="BC9" s="27"/>
      <c r="BD9" s="27"/>
      <c r="BE9" s="33"/>
      <c r="BF9" s="33"/>
      <c r="BG9" s="33"/>
      <c r="BH9" s="34"/>
      <c r="BI9" s="21"/>
      <c r="BJ9" s="35" t="s">
        <v>582</v>
      </c>
      <c r="BK9" s="33"/>
      <c r="BL9" s="33"/>
      <c r="BM9" s="33"/>
      <c r="BN9" s="33"/>
      <c r="BO9" s="34"/>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8" t="s">
        <v>0</v>
      </c>
      <c r="DD9" s="9"/>
      <c r="DE9" s="9"/>
      <c r="DF9" s="9"/>
      <c r="DG9" s="9"/>
      <c r="DH9" s="9"/>
      <c r="DI9" s="9"/>
      <c r="DJ9" s="9"/>
      <c r="DK9" s="9"/>
      <c r="DL9" s="9"/>
      <c r="DM9" s="9"/>
      <c r="DO9" s="8" t="s">
        <v>0</v>
      </c>
      <c r="DP9" s="130" t="s">
        <v>472</v>
      </c>
      <c r="DV9" s="8"/>
      <c r="DY9" s="9"/>
      <c r="EF9" s="9"/>
    </row>
    <row r="10" spans="1:136" ht="11.25" customHeight="1" x14ac:dyDescent="0.2">
      <c r="A10" s="124" t="s">
        <v>622</v>
      </c>
      <c r="B10" s="124"/>
      <c r="C10" s="124"/>
      <c r="D10" s="124"/>
      <c r="E10" s="124"/>
      <c r="F10" s="124"/>
      <c r="G10" s="124"/>
      <c r="H10" s="124"/>
      <c r="I10" s="124"/>
      <c r="J10" s="124"/>
      <c r="K10" s="134"/>
      <c r="L10" s="134"/>
      <c r="M10" s="134"/>
      <c r="N10" s="133"/>
      <c r="O10" s="133"/>
      <c r="P10" s="133"/>
      <c r="Q10" s="133"/>
      <c r="R10" s="134"/>
      <c r="S10" s="124"/>
      <c r="T10" s="21"/>
      <c r="U10" s="21"/>
      <c r="V10" s="21"/>
      <c r="W10" s="36"/>
      <c r="X10" s="21"/>
      <c r="Y10" s="21"/>
      <c r="Z10" s="23" t="s">
        <v>9</v>
      </c>
      <c r="AA10" s="23"/>
      <c r="AB10" s="21"/>
      <c r="AC10" s="21"/>
      <c r="AD10" s="21"/>
      <c r="AE10" s="21"/>
      <c r="AF10" s="21"/>
      <c r="AG10" s="21"/>
      <c r="AH10" s="21"/>
      <c r="AI10" s="21"/>
      <c r="AJ10" s="21"/>
      <c r="AK10" s="37"/>
      <c r="AL10" s="21"/>
      <c r="AR10" s="6"/>
      <c r="AS10" s="29" t="s">
        <v>10</v>
      </c>
      <c r="AT10" s="30"/>
      <c r="AU10" s="6"/>
      <c r="AV10" s="31" t="s">
        <v>11</v>
      </c>
      <c r="AW10" s="32"/>
      <c r="AY10" s="21">
        <f>AY382</f>
        <v>-77606840.00000003</v>
      </c>
      <c r="AZ10" s="21">
        <f t="shared" ref="AZ10:BA10" si="0">AZ382</f>
        <v>50830999.999999985</v>
      </c>
      <c r="BA10" s="21">
        <f t="shared" si="0"/>
        <v>26775839.999999993</v>
      </c>
      <c r="BB10" s="7"/>
      <c r="BC10" s="21">
        <f>BC382</f>
        <v>-2.6193447411060333E-10</v>
      </c>
      <c r="BD10" s="21">
        <f t="shared" ref="BD10:BE10" si="1">BD382</f>
        <v>1.0477378964424133E-9</v>
      </c>
      <c r="BE10" s="21">
        <f t="shared" si="1"/>
        <v>1.280568540096283E-9</v>
      </c>
      <c r="BF10" s="21">
        <f>BF382</f>
        <v>-1.5156347854756568E-17</v>
      </c>
      <c r="BG10" s="21">
        <f t="shared" ref="BG10:BH10" si="2">BG382</f>
        <v>6.062539141902627E-17</v>
      </c>
      <c r="BH10" s="21">
        <f t="shared" si="2"/>
        <v>7.4097700623254331E-17</v>
      </c>
      <c r="BI10" s="7"/>
      <c r="BJ10" s="21">
        <f>BJ382</f>
        <v>2.6193447411060333E-10</v>
      </c>
      <c r="BK10" s="21">
        <f t="shared" ref="BK10:BL10" si="3">BK382</f>
        <v>-1.0477378964424133E-9</v>
      </c>
      <c r="BL10" s="21">
        <f t="shared" si="3"/>
        <v>-1.280568540096283E-9</v>
      </c>
      <c r="BM10" s="21">
        <f>BM382</f>
        <v>1.5156347854756568E-17</v>
      </c>
      <c r="BN10" s="21">
        <f t="shared" ref="BN10:BO10" si="4">BN382</f>
        <v>-6.062539141902627E-17</v>
      </c>
      <c r="BO10" s="21">
        <f t="shared" si="4"/>
        <v>-7.4097700623254331E-17</v>
      </c>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8" t="s">
        <v>0</v>
      </c>
      <c r="DD10" s="9"/>
      <c r="DE10" s="9"/>
      <c r="DF10" s="9"/>
      <c r="DG10" s="9"/>
      <c r="DH10" s="9"/>
      <c r="DI10" s="9"/>
      <c r="DJ10" s="9"/>
      <c r="DK10" s="9"/>
      <c r="DL10" s="9"/>
      <c r="DM10" s="9"/>
      <c r="DO10" s="8" t="s">
        <v>0</v>
      </c>
      <c r="DV10" s="8" t="s">
        <v>0</v>
      </c>
      <c r="DY10" s="9"/>
      <c r="EF10" s="9"/>
    </row>
    <row r="11" spans="1:136" ht="11.25" customHeight="1" thickBot="1" x14ac:dyDescent="0.25">
      <c r="A11" s="124" t="s">
        <v>624</v>
      </c>
      <c r="B11" s="124"/>
      <c r="C11" s="124"/>
      <c r="D11" s="124"/>
      <c r="E11" s="124"/>
      <c r="F11" s="124"/>
      <c r="G11" s="124"/>
      <c r="H11" s="124"/>
      <c r="I11" s="124"/>
      <c r="J11" s="124"/>
      <c r="K11" s="134"/>
      <c r="L11" s="134"/>
      <c r="M11" s="134"/>
      <c r="N11" s="133"/>
      <c r="O11" s="133"/>
      <c r="P11" s="133"/>
      <c r="Q11" s="133"/>
      <c r="R11" s="134"/>
      <c r="S11" s="124"/>
      <c r="T11" s="21"/>
      <c r="U11" s="21"/>
      <c r="V11" s="21"/>
      <c r="W11" s="36"/>
      <c r="X11" s="21"/>
      <c r="Y11" s="21"/>
      <c r="Z11" s="23" t="s">
        <v>473</v>
      </c>
      <c r="AA11" s="23"/>
      <c r="AB11" s="21"/>
      <c r="AC11" s="21"/>
      <c r="AD11" s="21"/>
      <c r="AE11" s="21"/>
      <c r="AF11" s="21"/>
      <c r="AG11" s="21"/>
      <c r="AH11" s="21"/>
      <c r="AI11" s="21"/>
      <c r="AJ11" s="21"/>
      <c r="AK11" s="37"/>
      <c r="AL11" s="21"/>
      <c r="AR11" s="6"/>
      <c r="AS11" s="26" t="s">
        <v>581</v>
      </c>
      <c r="AT11" s="30"/>
      <c r="AU11" s="6"/>
      <c r="AV11" s="31"/>
      <c r="AW11" s="32"/>
      <c r="AY11" s="21"/>
      <c r="AZ11" s="21"/>
      <c r="BA11" s="21"/>
      <c r="BB11" s="7"/>
      <c r="BC11" s="21"/>
      <c r="BD11" s="21"/>
      <c r="BE11" s="21"/>
      <c r="BF11" s="21"/>
      <c r="BG11" s="21"/>
      <c r="BH11" s="21"/>
      <c r="BI11" s="7"/>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8"/>
      <c r="DD11" s="9"/>
      <c r="DE11" s="9"/>
      <c r="DF11" s="9"/>
      <c r="DG11" s="9"/>
      <c r="DH11" s="9"/>
      <c r="DI11" s="9"/>
      <c r="DJ11" s="9"/>
      <c r="DK11" s="9"/>
      <c r="DL11" s="9"/>
      <c r="DM11" s="9"/>
      <c r="DO11" s="8"/>
      <c r="DV11" s="8"/>
      <c r="DY11" s="9"/>
      <c r="EF11" s="9"/>
    </row>
    <row r="12" spans="1:136" ht="11.25" customHeight="1" x14ac:dyDescent="0.2">
      <c r="A12" s="124" t="s">
        <v>625</v>
      </c>
      <c r="B12" s="124"/>
      <c r="C12" s="124"/>
      <c r="D12" s="124"/>
      <c r="E12" s="124"/>
      <c r="F12" s="124"/>
      <c r="G12" s="124"/>
      <c r="H12" s="124"/>
      <c r="I12" s="124"/>
      <c r="J12" s="124"/>
      <c r="K12" s="134"/>
      <c r="L12" s="134"/>
      <c r="M12" s="134"/>
      <c r="N12" s="133"/>
      <c r="O12" s="133"/>
      <c r="P12" s="133"/>
      <c r="Q12" s="133"/>
      <c r="R12" s="134"/>
      <c r="S12" s="124"/>
      <c r="T12" s="21"/>
      <c r="U12" s="21"/>
      <c r="V12" s="21"/>
      <c r="W12" s="36"/>
      <c r="X12" s="21"/>
      <c r="Y12" s="21"/>
      <c r="Z12" s="23"/>
      <c r="AA12" s="23"/>
      <c r="AB12" s="21"/>
      <c r="AC12" s="21"/>
      <c r="AD12" s="21"/>
      <c r="AE12" s="21"/>
      <c r="AF12" s="21"/>
      <c r="AG12" s="21"/>
      <c r="AH12" s="21"/>
      <c r="AI12" s="21"/>
      <c r="AJ12" s="21"/>
      <c r="AK12" s="37"/>
      <c r="AL12" s="21"/>
      <c r="AR12" s="6"/>
      <c r="AS12" s="29"/>
      <c r="AT12" s="30"/>
      <c r="AU12" s="6"/>
      <c r="AV12" s="31"/>
      <c r="AW12" s="32"/>
      <c r="AY12" s="21"/>
      <c r="AZ12" s="21"/>
      <c r="BA12" s="21"/>
      <c r="BB12" s="7"/>
      <c r="BC12" s="21"/>
      <c r="BD12" s="21"/>
      <c r="BE12" s="21"/>
      <c r="BF12" s="21"/>
      <c r="BG12" s="21"/>
      <c r="BH12" s="21"/>
      <c r="BI12" s="7"/>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8"/>
      <c r="DD12" s="9"/>
      <c r="DE12" s="9"/>
      <c r="DF12" s="9"/>
      <c r="DG12" s="9"/>
      <c r="DH12" s="9"/>
      <c r="DI12" s="9"/>
      <c r="DJ12" s="9"/>
      <c r="DK12" s="9"/>
      <c r="DL12" s="9"/>
      <c r="DM12" s="9"/>
      <c r="DO12" s="8"/>
      <c r="DV12" s="8"/>
      <c r="DY12" s="9"/>
      <c r="EF12" s="9"/>
    </row>
    <row r="13" spans="1:136" ht="11.25" customHeight="1" x14ac:dyDescent="0.2">
      <c r="A13" s="124" t="s">
        <v>626</v>
      </c>
      <c r="B13" s="124"/>
      <c r="C13" s="124"/>
      <c r="D13" s="124"/>
      <c r="E13" s="124"/>
      <c r="F13" s="124"/>
      <c r="G13" s="124"/>
      <c r="H13" s="124"/>
      <c r="I13" s="124"/>
      <c r="J13" s="124"/>
      <c r="K13" s="134"/>
      <c r="L13" s="134"/>
      <c r="M13" s="134"/>
      <c r="N13" s="133"/>
      <c r="O13" s="133"/>
      <c r="P13" s="133"/>
      <c r="Q13" s="133"/>
      <c r="R13" s="134"/>
      <c r="S13" s="124"/>
      <c r="T13" s="21"/>
      <c r="U13" s="21"/>
      <c r="V13" s="21"/>
      <c r="W13" s="36"/>
      <c r="X13" s="21"/>
      <c r="Y13" s="21"/>
      <c r="Z13" s="23"/>
      <c r="AA13" s="23"/>
      <c r="AB13" s="21"/>
      <c r="AC13" s="21"/>
      <c r="AD13" s="21"/>
      <c r="AE13" s="21"/>
      <c r="AF13" s="21"/>
      <c r="AG13" s="21"/>
      <c r="AH13" s="21"/>
      <c r="AI13" s="21"/>
      <c r="AJ13" s="21"/>
      <c r="AK13" s="37"/>
      <c r="AL13" s="21"/>
      <c r="AR13" s="6"/>
      <c r="AS13" s="29"/>
      <c r="AT13" s="30"/>
      <c r="AU13" s="6"/>
      <c r="AV13" s="31"/>
      <c r="AW13" s="32"/>
      <c r="AY13" s="21"/>
      <c r="AZ13" s="21"/>
      <c r="BA13" s="21"/>
      <c r="BB13" s="7"/>
      <c r="BC13" s="21"/>
      <c r="BD13" s="21"/>
      <c r="BE13" s="21"/>
      <c r="BF13" s="21"/>
      <c r="BG13" s="21"/>
      <c r="BH13" s="21"/>
      <c r="BI13" s="7"/>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8"/>
      <c r="DD13" s="9"/>
      <c r="DE13" s="9"/>
      <c r="DF13" s="9"/>
      <c r="DG13" s="9"/>
      <c r="DH13" s="9"/>
      <c r="DI13" s="9"/>
      <c r="DJ13" s="9"/>
      <c r="DK13" s="9"/>
      <c r="DL13" s="9"/>
      <c r="DM13" s="9"/>
      <c r="DO13" s="8"/>
      <c r="DV13" s="8"/>
      <c r="DY13" s="9"/>
      <c r="EF13" s="9"/>
    </row>
    <row r="14" spans="1:136" s="155" customFormat="1" ht="11.25" customHeight="1" x14ac:dyDescent="0.2">
      <c r="A14" s="148" t="s">
        <v>492</v>
      </c>
      <c r="B14" s="149" t="s">
        <v>493</v>
      </c>
      <c r="C14" s="149" t="s">
        <v>494</v>
      </c>
      <c r="D14" s="149" t="s">
        <v>495</v>
      </c>
      <c r="E14" s="149" t="s">
        <v>496</v>
      </c>
      <c r="F14" s="149" t="s">
        <v>497</v>
      </c>
      <c r="G14" s="149" t="s">
        <v>498</v>
      </c>
      <c r="H14" s="149" t="s">
        <v>499</v>
      </c>
      <c r="I14" s="149" t="s">
        <v>500</v>
      </c>
      <c r="J14" s="149" t="s">
        <v>501</v>
      </c>
      <c r="K14" s="150" t="s">
        <v>502</v>
      </c>
      <c r="L14" s="150" t="s">
        <v>503</v>
      </c>
      <c r="M14" s="150" t="s">
        <v>504</v>
      </c>
      <c r="N14" s="148" t="s">
        <v>505</v>
      </c>
      <c r="O14" s="148" t="s">
        <v>506</v>
      </c>
      <c r="P14" s="148" t="s">
        <v>507</v>
      </c>
      <c r="Q14" s="148" t="s">
        <v>508</v>
      </c>
      <c r="R14" s="150" t="s">
        <v>509</v>
      </c>
      <c r="S14" s="149" t="s">
        <v>510</v>
      </c>
      <c r="T14" s="148" t="s">
        <v>511</v>
      </c>
      <c r="U14" s="148" t="s">
        <v>512</v>
      </c>
      <c r="V14" s="148" t="s">
        <v>521</v>
      </c>
      <c r="W14" s="152" t="s">
        <v>522</v>
      </c>
      <c r="X14" s="148" t="s">
        <v>447</v>
      </c>
      <c r="Y14" s="148" t="s">
        <v>523</v>
      </c>
      <c r="Z14" s="148" t="s">
        <v>524</v>
      </c>
      <c r="AA14" s="148" t="s">
        <v>525</v>
      </c>
      <c r="AB14" s="148" t="s">
        <v>526</v>
      </c>
      <c r="AC14" s="148" t="s">
        <v>527</v>
      </c>
      <c r="AD14" s="148" t="s">
        <v>528</v>
      </c>
      <c r="AE14" s="148" t="s">
        <v>529</v>
      </c>
      <c r="AF14" s="148" t="s">
        <v>530</v>
      </c>
      <c r="AG14" s="148" t="s">
        <v>531</v>
      </c>
      <c r="AH14" s="148" t="s">
        <v>532</v>
      </c>
      <c r="AI14" s="148" t="s">
        <v>533</v>
      </c>
      <c r="AJ14" s="148" t="s">
        <v>534</v>
      </c>
      <c r="AK14" s="153" t="s">
        <v>535</v>
      </c>
      <c r="AL14" s="148" t="s">
        <v>536</v>
      </c>
      <c r="AM14" s="150" t="s">
        <v>537</v>
      </c>
      <c r="AN14" s="150" t="s">
        <v>538</v>
      </c>
      <c r="AO14" s="150" t="s">
        <v>539</v>
      </c>
      <c r="AP14" s="150" t="s">
        <v>540</v>
      </c>
      <c r="AQ14" s="150" t="s">
        <v>541</v>
      </c>
      <c r="AR14" s="148" t="s">
        <v>542</v>
      </c>
      <c r="AS14" s="152" t="s">
        <v>543</v>
      </c>
      <c r="AT14" s="153" t="s">
        <v>544</v>
      </c>
      <c r="AU14" s="148" t="s">
        <v>545</v>
      </c>
      <c r="AV14" s="152" t="s">
        <v>546</v>
      </c>
      <c r="AW14" s="153" t="s">
        <v>547</v>
      </c>
      <c r="AX14" s="148" t="s">
        <v>548</v>
      </c>
      <c r="AY14" s="148" t="s">
        <v>549</v>
      </c>
      <c r="AZ14" s="148" t="s">
        <v>550</v>
      </c>
      <c r="BA14" s="148" t="s">
        <v>551</v>
      </c>
      <c r="BB14" s="148" t="s">
        <v>552</v>
      </c>
      <c r="BC14" s="148" t="s">
        <v>553</v>
      </c>
      <c r="BD14" s="148" t="s">
        <v>554</v>
      </c>
      <c r="BE14" s="148" t="s">
        <v>555</v>
      </c>
      <c r="BF14" s="148" t="s">
        <v>556</v>
      </c>
      <c r="BG14" s="148" t="s">
        <v>557</v>
      </c>
      <c r="BH14" s="148" t="s">
        <v>558</v>
      </c>
      <c r="BI14" s="148" t="s">
        <v>559</v>
      </c>
      <c r="BJ14" s="148" t="s">
        <v>560</v>
      </c>
      <c r="BK14" s="148" t="s">
        <v>561</v>
      </c>
      <c r="BL14" s="148" t="s">
        <v>562</v>
      </c>
      <c r="BM14" s="148" t="s">
        <v>563</v>
      </c>
      <c r="BN14" s="148" t="s">
        <v>564</v>
      </c>
      <c r="BO14" s="148" t="s">
        <v>565</v>
      </c>
      <c r="BP14" s="148" t="s">
        <v>566</v>
      </c>
      <c r="BQ14" s="148" t="s">
        <v>567</v>
      </c>
      <c r="BR14" s="148" t="s">
        <v>568</v>
      </c>
      <c r="BS14" s="148" t="s">
        <v>569</v>
      </c>
      <c r="BT14" s="148" t="s">
        <v>570</v>
      </c>
      <c r="BU14" s="148" t="s">
        <v>571</v>
      </c>
      <c r="BV14" s="148" t="s">
        <v>572</v>
      </c>
      <c r="BW14" s="148" t="s">
        <v>573</v>
      </c>
      <c r="BX14" s="148" t="s">
        <v>574</v>
      </c>
      <c r="BY14" s="148" t="s">
        <v>575</v>
      </c>
      <c r="BZ14" s="148" t="s">
        <v>576</v>
      </c>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54"/>
      <c r="DO14" s="154"/>
      <c r="DV14" s="154"/>
    </row>
    <row r="15" spans="1:136" ht="11.25" customHeight="1" x14ac:dyDescent="0.2">
      <c r="A15" s="124" t="s">
        <v>627</v>
      </c>
      <c r="B15" s="124"/>
      <c r="C15" s="124"/>
      <c r="D15" s="124"/>
      <c r="E15" s="124"/>
      <c r="F15" s="124"/>
      <c r="G15" s="124"/>
      <c r="H15" s="124"/>
      <c r="I15" s="124"/>
      <c r="J15" s="124"/>
      <c r="K15" s="134"/>
      <c r="L15" s="134"/>
      <c r="M15" s="134"/>
      <c r="N15" s="133"/>
      <c r="O15" s="133"/>
      <c r="P15" s="133"/>
      <c r="Q15" s="133"/>
      <c r="R15" s="134"/>
      <c r="S15" s="124"/>
      <c r="T15" s="21"/>
      <c r="U15" s="21"/>
      <c r="V15" s="21"/>
      <c r="W15" s="36"/>
      <c r="X15" s="21"/>
      <c r="Y15" s="21"/>
      <c r="Z15" s="23"/>
      <c r="AA15" s="23"/>
      <c r="AB15" s="21"/>
      <c r="AC15" s="21"/>
      <c r="AD15" s="21"/>
      <c r="AE15" s="21"/>
      <c r="AF15" s="21"/>
      <c r="AG15" s="21"/>
      <c r="AH15" s="21"/>
      <c r="AI15" s="21"/>
      <c r="AJ15" s="21"/>
      <c r="AK15" s="37"/>
      <c r="AL15" s="21"/>
      <c r="AR15" s="6"/>
      <c r="AS15" s="29"/>
      <c r="AT15" s="30"/>
      <c r="AU15" s="6"/>
      <c r="AV15" s="31"/>
      <c r="AW15" s="32"/>
      <c r="AY15" s="21"/>
      <c r="AZ15" s="21"/>
      <c r="BA15" s="21"/>
      <c r="BB15" s="7"/>
      <c r="BC15" s="21"/>
      <c r="BD15" s="21"/>
      <c r="BE15" s="21"/>
      <c r="BF15" s="21"/>
      <c r="BG15" s="21"/>
      <c r="BH15" s="21"/>
      <c r="BI15" s="7"/>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8"/>
      <c r="DD15" s="9"/>
      <c r="DE15" s="9"/>
      <c r="DF15" s="9"/>
      <c r="DG15" s="9"/>
      <c r="DH15" s="9"/>
      <c r="DI15" s="9"/>
      <c r="DJ15" s="9"/>
      <c r="DK15" s="9"/>
      <c r="DL15" s="9"/>
      <c r="DM15" s="9"/>
      <c r="DO15" s="8"/>
      <c r="DV15" s="8"/>
      <c r="DY15" s="9"/>
      <c r="EF15" s="9"/>
    </row>
    <row r="16" spans="1:136" ht="11.25" customHeight="1" x14ac:dyDescent="0.2">
      <c r="A16" s="124" t="s">
        <v>628</v>
      </c>
      <c r="B16" s="124"/>
      <c r="C16" s="124"/>
      <c r="D16" s="124"/>
      <c r="E16" s="124"/>
      <c r="F16" s="124"/>
      <c r="G16" s="124"/>
      <c r="H16" s="124"/>
      <c r="I16" s="124"/>
      <c r="J16" s="124"/>
      <c r="K16" s="134"/>
      <c r="L16" s="134"/>
      <c r="M16" s="134"/>
      <c r="N16" s="133"/>
      <c r="O16" s="133"/>
      <c r="P16" s="133"/>
      <c r="Q16" s="133"/>
      <c r="R16" s="124"/>
      <c r="S16" s="124"/>
      <c r="T16" s="21"/>
      <c r="U16" s="21"/>
      <c r="V16" s="21"/>
      <c r="W16" s="36"/>
      <c r="X16" s="21"/>
      <c r="Y16" s="21"/>
      <c r="Z16" s="23" t="s">
        <v>12</v>
      </c>
      <c r="AA16" s="23"/>
      <c r="AB16" s="21"/>
      <c r="AC16" s="40" t="s">
        <v>13</v>
      </c>
      <c r="AD16" s="40"/>
      <c r="AE16" s="40"/>
      <c r="AF16" s="40"/>
      <c r="AG16" s="21"/>
      <c r="AH16" s="21"/>
      <c r="AI16" s="21"/>
      <c r="AJ16" s="21"/>
      <c r="AK16" s="37"/>
      <c r="AL16" s="21"/>
      <c r="AR16" s="6"/>
      <c r="AS16" s="29"/>
      <c r="AT16" s="30"/>
      <c r="AU16" s="6"/>
      <c r="AV16" s="31"/>
      <c r="AW16" s="32"/>
      <c r="AY16" s="21"/>
      <c r="AZ16" s="21"/>
      <c r="BA16" s="21"/>
      <c r="BB16" s="7"/>
      <c r="BC16" s="21"/>
      <c r="BD16" s="21"/>
      <c r="BE16" s="21"/>
      <c r="BF16" s="21"/>
      <c r="BG16" s="21"/>
      <c r="BH16" s="21"/>
      <c r="BI16" s="7"/>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8"/>
      <c r="DD16" s="9"/>
      <c r="DE16" s="9"/>
      <c r="DF16" s="9"/>
      <c r="DG16" s="9"/>
      <c r="DH16" s="9"/>
      <c r="DI16" s="9"/>
      <c r="DJ16" s="9"/>
      <c r="DK16" s="9"/>
      <c r="DL16" s="9"/>
      <c r="DM16" s="9"/>
      <c r="DO16" s="8"/>
      <c r="DV16" s="8"/>
      <c r="DY16" s="9"/>
      <c r="EF16" s="9"/>
    </row>
    <row r="17" spans="1:140" ht="11.25" customHeight="1" thickBot="1" x14ac:dyDescent="0.25">
      <c r="A17" s="124" t="s">
        <v>629</v>
      </c>
      <c r="B17" s="124"/>
      <c r="C17" s="124"/>
      <c r="D17" s="124"/>
      <c r="E17" s="124"/>
      <c r="F17" s="124"/>
      <c r="G17" s="124"/>
      <c r="H17" s="124"/>
      <c r="I17" s="124"/>
      <c r="J17" s="124"/>
      <c r="K17" s="134"/>
      <c r="L17" s="134"/>
      <c r="M17" s="134"/>
      <c r="N17" s="136"/>
      <c r="O17" s="136"/>
      <c r="P17" s="132"/>
      <c r="Q17" s="132"/>
      <c r="R17" s="124"/>
      <c r="S17" s="124"/>
      <c r="T17" s="21"/>
      <c r="U17" s="21"/>
      <c r="V17" s="21"/>
      <c r="W17" s="41">
        <f>W375</f>
        <v>4240749163.7912431</v>
      </c>
      <c r="X17" s="42"/>
      <c r="Y17" s="42"/>
      <c r="Z17" s="42"/>
      <c r="AA17" s="42"/>
      <c r="AB17" s="42"/>
      <c r="AC17" s="40" t="s">
        <v>14</v>
      </c>
      <c r="AD17" s="40"/>
      <c r="AE17" s="40"/>
      <c r="AF17" s="40"/>
      <c r="AG17" s="6">
        <f t="shared" ref="AG17:AK17" si="5">AG375</f>
        <v>0</v>
      </c>
      <c r="AH17" s="43">
        <f t="shared" si="5"/>
        <v>3066518906.0785241</v>
      </c>
      <c r="AI17" s="43">
        <f t="shared" si="5"/>
        <v>50831000.000000007</v>
      </c>
      <c r="AJ17" s="43"/>
      <c r="AK17" s="44">
        <f t="shared" si="5"/>
        <v>26775839.999999993</v>
      </c>
      <c r="AL17" s="2"/>
      <c r="AR17" s="6"/>
      <c r="AT17" s="28"/>
      <c r="AU17" s="6"/>
      <c r="AV17" s="45"/>
      <c r="AW17" s="46"/>
      <c r="AX17" s="47"/>
      <c r="AY17" s="48" t="s">
        <v>15</v>
      </c>
      <c r="AZ17" s="48" t="s">
        <v>15</v>
      </c>
      <c r="BA17" s="48" t="s">
        <v>15</v>
      </c>
      <c r="BB17" s="7"/>
      <c r="BC17" s="49" t="s">
        <v>15</v>
      </c>
      <c r="BD17" s="49" t="s">
        <v>15</v>
      </c>
      <c r="BE17" s="49" t="s">
        <v>15</v>
      </c>
      <c r="BF17" s="49" t="s">
        <v>15</v>
      </c>
      <c r="BG17" s="49" t="s">
        <v>15</v>
      </c>
      <c r="BH17" s="49" t="s">
        <v>15</v>
      </c>
      <c r="BI17" s="7"/>
      <c r="BJ17" s="49" t="s">
        <v>15</v>
      </c>
      <c r="BK17" s="49" t="s">
        <v>15</v>
      </c>
      <c r="BL17" s="49" t="s">
        <v>15</v>
      </c>
      <c r="BM17" s="49" t="s">
        <v>15</v>
      </c>
      <c r="BN17" s="49" t="s">
        <v>15</v>
      </c>
      <c r="BO17" s="49" t="s">
        <v>15</v>
      </c>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8" t="s">
        <v>0</v>
      </c>
      <c r="DD17" s="9"/>
      <c r="DE17" s="9"/>
      <c r="DF17" s="9"/>
      <c r="DG17" s="9"/>
      <c r="DH17" s="9"/>
      <c r="DI17" s="9"/>
      <c r="DJ17" s="9"/>
      <c r="DK17" s="9"/>
      <c r="DL17" s="9"/>
      <c r="DM17" s="9"/>
      <c r="DO17" s="8" t="s">
        <v>0</v>
      </c>
      <c r="DP17" s="8">
        <v>0</v>
      </c>
      <c r="DQ17" s="8">
        <f>(DP18)</f>
        <v>20000</v>
      </c>
      <c r="DR17" s="8">
        <f>(DQ18)</f>
        <v>50000</v>
      </c>
      <c r="DS17" s="8">
        <f>(DR18)</f>
        <v>100000</v>
      </c>
      <c r="DT17" s="8">
        <f>(DS18)</f>
        <v>250000</v>
      </c>
      <c r="DU17" s="8">
        <v>0</v>
      </c>
      <c r="DV17" s="8" t="s">
        <v>0</v>
      </c>
      <c r="DY17" s="9"/>
      <c r="EF17" s="9"/>
    </row>
    <row r="18" spans="1:140" ht="48.75" customHeight="1" x14ac:dyDescent="0.2">
      <c r="A18" s="172" t="s">
        <v>630</v>
      </c>
      <c r="B18" s="134"/>
      <c r="C18" s="134"/>
      <c r="D18" s="134"/>
      <c r="E18" s="134"/>
      <c r="F18" s="134"/>
      <c r="G18" s="134"/>
      <c r="H18" s="134"/>
      <c r="I18" s="134"/>
      <c r="J18" s="134"/>
      <c r="K18" s="134"/>
      <c r="L18" s="134"/>
      <c r="M18" s="134"/>
      <c r="N18" s="132"/>
      <c r="O18" s="132"/>
      <c r="P18" s="132"/>
      <c r="Q18" s="132"/>
      <c r="R18" s="132"/>
      <c r="S18" s="2"/>
      <c r="T18" s="2"/>
      <c r="U18" s="2"/>
      <c r="V18" s="2"/>
      <c r="W18" s="50" t="s">
        <v>16</v>
      </c>
      <c r="X18" s="51"/>
      <c r="Y18" s="52">
        <f>Y375</f>
        <v>663554000.0000006</v>
      </c>
      <c r="Z18" s="53">
        <f t="shared" ref="Z18" si="6">Z375</f>
        <v>663455873.78492677</v>
      </c>
      <c r="AA18" s="53">
        <f>AA375</f>
        <v>663554000.00000095</v>
      </c>
      <c r="AB18" s="54"/>
      <c r="AC18" s="55" t="s">
        <v>17</v>
      </c>
      <c r="AD18" s="55" t="s">
        <v>17</v>
      </c>
      <c r="AE18" s="55" t="s">
        <v>17</v>
      </c>
      <c r="AF18" s="55" t="s">
        <v>17</v>
      </c>
      <c r="AG18" s="2"/>
      <c r="AH18" s="56" t="s">
        <v>16</v>
      </c>
      <c r="AI18" s="56"/>
      <c r="AJ18" s="56"/>
      <c r="AK18" s="57"/>
      <c r="AL18" s="2"/>
      <c r="AM18" s="58" t="s">
        <v>18</v>
      </c>
      <c r="AN18" s="58" t="s">
        <v>19</v>
      </c>
      <c r="AO18" s="7"/>
      <c r="AP18" s="51" t="s">
        <v>20</v>
      </c>
      <c r="AQ18" s="51" t="str">
        <f>_xlfn.CONCAT(AP18,"/inw2019")</f>
        <v>VI (I+III) /inw2019</v>
      </c>
      <c r="AR18" s="7"/>
      <c r="AS18" s="51" t="s">
        <v>21</v>
      </c>
      <c r="AT18" s="51" t="str">
        <f>_xlfn.CONCAT(AS18,"/inw2019")</f>
        <v>minus VI/inw2019</v>
      </c>
      <c r="AU18" s="7"/>
      <c r="AV18" s="59"/>
      <c r="AW18" s="59"/>
      <c r="AX18" s="47"/>
      <c r="AY18" s="60" t="s">
        <v>22</v>
      </c>
      <c r="AZ18" s="60" t="s">
        <v>23</v>
      </c>
      <c r="BA18" s="60" t="s">
        <v>24</v>
      </c>
      <c r="BB18" s="7"/>
      <c r="BC18" s="56" t="s">
        <v>25</v>
      </c>
      <c r="BD18" s="56" t="s">
        <v>26</v>
      </c>
      <c r="BE18" s="56" t="s">
        <v>27</v>
      </c>
      <c r="BF18" s="56" t="s">
        <v>28</v>
      </c>
      <c r="BG18" s="56" t="s">
        <v>29</v>
      </c>
      <c r="BH18" s="56" t="s">
        <v>30</v>
      </c>
      <c r="BI18" s="7"/>
      <c r="BJ18" s="56" t="s">
        <v>31</v>
      </c>
      <c r="BK18" s="56" t="s">
        <v>32</v>
      </c>
      <c r="BL18" s="56" t="s">
        <v>33</v>
      </c>
      <c r="BM18" s="56" t="s">
        <v>34</v>
      </c>
      <c r="BN18" s="56" t="s">
        <v>35</v>
      </c>
      <c r="BO18" s="56" t="s">
        <v>36</v>
      </c>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61" t="s">
        <v>0</v>
      </c>
      <c r="DD18" s="9"/>
      <c r="DE18" s="9"/>
      <c r="DF18" s="9"/>
      <c r="DG18" s="9"/>
      <c r="DH18" s="9"/>
      <c r="DI18" s="9"/>
      <c r="DJ18" s="9"/>
      <c r="DK18" s="9"/>
      <c r="DL18" s="9"/>
      <c r="DM18" s="9"/>
      <c r="DO18" s="8" t="s">
        <v>0</v>
      </c>
      <c r="DP18" s="8">
        <v>20000</v>
      </c>
      <c r="DQ18" s="8">
        <v>50000</v>
      </c>
      <c r="DR18" s="8">
        <v>100000</v>
      </c>
      <c r="DS18" s="8">
        <v>250000</v>
      </c>
      <c r="DT18" s="8">
        <v>1000000</v>
      </c>
      <c r="DU18" s="8">
        <v>1000000</v>
      </c>
      <c r="DV18" s="8" t="s">
        <v>0</v>
      </c>
      <c r="DY18" s="9"/>
      <c r="EF18" s="9"/>
    </row>
    <row r="19" spans="1:140" ht="79.5" customHeight="1" x14ac:dyDescent="0.2">
      <c r="A19" s="62" t="s">
        <v>37</v>
      </c>
      <c r="B19" s="63"/>
      <c r="C19" s="64" t="s">
        <v>38</v>
      </c>
      <c r="D19" s="165" t="s">
        <v>39</v>
      </c>
      <c r="E19" s="165"/>
      <c r="F19" s="65" t="s">
        <v>40</v>
      </c>
      <c r="G19" s="65"/>
      <c r="H19" s="65" t="s">
        <v>41</v>
      </c>
      <c r="I19" s="66" t="s">
        <v>597</v>
      </c>
      <c r="J19" s="66" t="s">
        <v>598</v>
      </c>
      <c r="K19" s="66"/>
      <c r="L19" s="66" t="s">
        <v>488</v>
      </c>
      <c r="M19" s="66" t="s">
        <v>596</v>
      </c>
      <c r="N19" s="166"/>
      <c r="O19" s="66" t="s">
        <v>42</v>
      </c>
      <c r="P19" s="66" t="s">
        <v>43</v>
      </c>
      <c r="Q19" s="166"/>
      <c r="R19" s="167" t="s">
        <v>601</v>
      </c>
      <c r="S19" s="167" t="s">
        <v>601</v>
      </c>
      <c r="T19" s="47"/>
      <c r="U19" s="47"/>
      <c r="V19" s="47"/>
      <c r="W19" s="67" t="s">
        <v>44</v>
      </c>
      <c r="X19" s="68"/>
      <c r="Y19" s="69" t="s">
        <v>45</v>
      </c>
      <c r="Z19" s="70" t="s">
        <v>46</v>
      </c>
      <c r="AA19" s="70" t="s">
        <v>47</v>
      </c>
      <c r="AB19" s="69"/>
      <c r="AC19" s="71" t="s">
        <v>48</v>
      </c>
      <c r="AD19" s="71" t="s">
        <v>49</v>
      </c>
      <c r="AE19" s="71" t="s">
        <v>50</v>
      </c>
      <c r="AF19" s="71" t="s">
        <v>51</v>
      </c>
      <c r="AG19" s="72"/>
      <c r="AH19" s="73" t="s">
        <v>52</v>
      </c>
      <c r="AI19" s="74" t="s">
        <v>53</v>
      </c>
      <c r="AJ19" s="74" t="s">
        <v>484</v>
      </c>
      <c r="AK19" s="75" t="s">
        <v>54</v>
      </c>
      <c r="AL19" s="76"/>
      <c r="AM19" s="76" t="s">
        <v>55</v>
      </c>
      <c r="AN19" s="76" t="s">
        <v>56</v>
      </c>
      <c r="AO19" s="77"/>
      <c r="AP19" s="76" t="s">
        <v>57</v>
      </c>
      <c r="AQ19" s="76" t="s">
        <v>58</v>
      </c>
      <c r="AR19" s="77"/>
      <c r="AS19" s="76" t="s">
        <v>475</v>
      </c>
      <c r="AT19" s="76" t="s">
        <v>476</v>
      </c>
      <c r="AU19" s="77"/>
      <c r="AV19" s="78" t="s">
        <v>59</v>
      </c>
      <c r="AW19" s="78" t="s">
        <v>60</v>
      </c>
      <c r="AX19" s="47"/>
      <c r="AY19" s="76" t="s">
        <v>61</v>
      </c>
      <c r="AZ19" s="76" t="s">
        <v>62</v>
      </c>
      <c r="BA19" s="76" t="s">
        <v>63</v>
      </c>
      <c r="BB19" s="76"/>
      <c r="BC19" s="76" t="s">
        <v>64</v>
      </c>
      <c r="BD19" s="76" t="s">
        <v>65</v>
      </c>
      <c r="BE19" s="76" t="s">
        <v>66</v>
      </c>
      <c r="BF19" s="76" t="s">
        <v>67</v>
      </c>
      <c r="BG19" s="76" t="s">
        <v>68</v>
      </c>
      <c r="BH19" s="76" t="s">
        <v>69</v>
      </c>
      <c r="BI19" s="76"/>
      <c r="BJ19" s="76" t="s">
        <v>477</v>
      </c>
      <c r="BK19" s="76" t="s">
        <v>478</v>
      </c>
      <c r="BL19" s="76" t="s">
        <v>479</v>
      </c>
      <c r="BM19" s="76" t="s">
        <v>480</v>
      </c>
      <c r="BN19" s="76" t="s">
        <v>481</v>
      </c>
      <c r="BO19" s="76" t="s">
        <v>482</v>
      </c>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79" t="s">
        <v>0</v>
      </c>
      <c r="DN19" s="80" t="s">
        <v>72</v>
      </c>
      <c r="DO19" s="81"/>
      <c r="DP19" s="81"/>
      <c r="DQ19" s="81"/>
      <c r="DR19" s="81"/>
      <c r="DS19" s="81"/>
      <c r="DT19" s="81"/>
      <c r="DU19" s="81"/>
      <c r="DV19" s="81"/>
      <c r="DW19" s="81"/>
      <c r="DX19" s="81"/>
      <c r="DY19" s="79" t="s">
        <v>0</v>
      </c>
      <c r="DZ19" s="79" t="s">
        <v>73</v>
      </c>
      <c r="EA19" s="79" t="s">
        <v>73</v>
      </c>
      <c r="EB19" s="79" t="s">
        <v>73</v>
      </c>
      <c r="EC19" s="79" t="s">
        <v>73</v>
      </c>
      <c r="ED19" s="79" t="s">
        <v>73</v>
      </c>
      <c r="EE19" s="79" t="s">
        <v>73</v>
      </c>
      <c r="EF19" s="79" t="s">
        <v>0</v>
      </c>
      <c r="EG19" s="81"/>
      <c r="EH19" s="81"/>
      <c r="EI19" s="81"/>
      <c r="EJ19" s="81"/>
    </row>
    <row r="20" spans="1:140" ht="12.75" customHeight="1" x14ac:dyDescent="0.2">
      <c r="A20" s="9">
        <v>24</v>
      </c>
      <c r="B20" s="63"/>
      <c r="C20" s="9">
        <v>1</v>
      </c>
      <c r="D20" s="9" t="s">
        <v>85</v>
      </c>
      <c r="E20" s="9"/>
      <c r="F20" s="2">
        <v>9914</v>
      </c>
      <c r="H20" s="2">
        <v>9614</v>
      </c>
      <c r="I20" s="4">
        <v>-163039.05091463542</v>
      </c>
      <c r="J20" s="4">
        <f t="shared" ref="J20:J83" si="7">I20/$F20</f>
        <v>-16.445334972224675</v>
      </c>
      <c r="K20" s="4"/>
      <c r="L20" s="4">
        <v>151606.57544194371</v>
      </c>
      <c r="M20" s="4">
        <f t="shared" ref="M20:M83" si="8">L20/$H20</f>
        <v>15.769354633029302</v>
      </c>
      <c r="N20" s="21"/>
      <c r="O20" s="4">
        <f>AS20+$BL20</f>
        <v>-349742.68412646506</v>
      </c>
      <c r="P20" s="4">
        <f t="shared" ref="P20:P83" si="9">O20/$H20</f>
        <v>-36.378477649933956</v>
      </c>
      <c r="Q20" s="21"/>
      <c r="R20" s="4">
        <f t="shared" ref="R20:R83" si="10">$L20+O20</f>
        <v>-198136.10868452134</v>
      </c>
      <c r="S20" s="4">
        <f t="shared" ref="S20:S83" si="11">R20/$H20</f>
        <v>-20.609123016904654</v>
      </c>
      <c r="T20" s="21"/>
      <c r="U20" s="21"/>
      <c r="V20" s="21"/>
      <c r="W20" s="22">
        <v>2443118.4442888852</v>
      </c>
      <c r="X20" s="6"/>
      <c r="Y20" s="2">
        <v>824790.34625531384</v>
      </c>
      <c r="Z20" s="82">
        <f t="shared" ref="Z20:Z83" si="12">Y20+AF20*H20</f>
        <v>694550.40430549788</v>
      </c>
      <c r="AA20" s="82">
        <f t="shared" ref="AA20:AA83" si="13">Z20*$Y$18/Z$18</f>
        <v>694653.12945278408</v>
      </c>
      <c r="AB20" s="2"/>
      <c r="AC20" s="2">
        <v>425881.29062108998</v>
      </c>
      <c r="AD20" s="2">
        <v>291577.27725615603</v>
      </c>
      <c r="AE20" s="2">
        <v>-134304.01336493396</v>
      </c>
      <c r="AF20" s="2">
        <f t="shared" ref="AF20:AF83" si="14">AE20/F20</f>
        <v>-13.546904717060112</v>
      </c>
      <c r="AG20" s="83"/>
      <c r="AH20" s="6">
        <v>1492686.212331662</v>
      </c>
      <c r="AI20" s="6">
        <v>49434.956819419604</v>
      </c>
      <c r="AJ20" s="6">
        <v>91815.119320967322</v>
      </c>
      <c r="AK20" s="30">
        <f t="shared" ref="AK20:AK83" si="15">AJ20*AK$9</f>
        <v>25708.233409870852</v>
      </c>
      <c r="AL20" s="6"/>
      <c r="AM20" s="6">
        <f t="shared" ref="AM20:AM83" si="16">-W20*(AA$18/W$17)</f>
        <v>-382277.03492190613</v>
      </c>
      <c r="AN20" s="6">
        <f t="shared" ref="AN20:AN83" si="17">AA20</f>
        <v>694653.12945278408</v>
      </c>
      <c r="AO20" s="7"/>
      <c r="AP20" s="6">
        <f t="shared" ref="AP20:AP83" si="18">$AM20+AN20</f>
        <v>312376.09453087795</v>
      </c>
      <c r="AQ20" s="6">
        <f t="shared" ref="AQ20:AQ83" si="19">AP20/$H20</f>
        <v>32.49179264935281</v>
      </c>
      <c r="AR20" s="7"/>
      <c r="AS20" s="6">
        <f t="shared" ref="AS20:AS83" si="20">-AP20</f>
        <v>-312376.09453087795</v>
      </c>
      <c r="AT20" s="6">
        <f t="shared" ref="AT20:AT83" si="21">AS20/$H20</f>
        <v>-32.49179264935281</v>
      </c>
      <c r="AU20" s="7"/>
      <c r="AV20" s="6">
        <f t="shared" ref="AV20:AV83" si="22">$L20+AS20</f>
        <v>-160769.51908893423</v>
      </c>
      <c r="AW20" s="6">
        <f t="shared" ref="AW20:AW83" si="23">AV20/$H20</f>
        <v>-16.722438016323512</v>
      </c>
      <c r="AX20" s="21"/>
      <c r="AY20" s="6">
        <f t="shared" ref="AY20:AY83" si="24">-AH20*($AI$17+$AK$17)/$AH$17</f>
        <v>-37776.600633703361</v>
      </c>
      <c r="AZ20" s="6">
        <f t="shared" ref="AZ20:AZ83" si="25">AI20</f>
        <v>49434.956819419604</v>
      </c>
      <c r="BA20" s="6">
        <f t="shared" ref="BA20:BA83" si="26">AK20</f>
        <v>25708.233409870852</v>
      </c>
      <c r="BB20" s="6"/>
      <c r="BC20" s="6">
        <f t="shared" ref="BC20:BC83" si="27">$AY20*(AZ$10/-$AY$10)+AZ20</f>
        <v>24692.003919755418</v>
      </c>
      <c r="BD20" s="6">
        <f t="shared" ref="BD20:BD83" si="28">$AY20*(BA$10/-$AY$10)+BA20</f>
        <v>12674.585675831699</v>
      </c>
      <c r="BE20" s="6">
        <f t="shared" ref="BE20:BE83" si="29">BC20+BD20</f>
        <v>37366.589595587116</v>
      </c>
      <c r="BF20" s="6">
        <f t="shared" ref="BF20:BF83" si="30">BC20/$H20</f>
        <v>2.5683382483623278</v>
      </c>
      <c r="BG20" s="6">
        <f t="shared" ref="BG20:BG83" si="31">BD20/$H20</f>
        <v>1.3183467522188161</v>
      </c>
      <c r="BH20" s="6">
        <f t="shared" ref="BH20:BH83" si="32">BE20/$H20</f>
        <v>3.886685000581144</v>
      </c>
      <c r="BI20" s="6"/>
      <c r="BJ20" s="6">
        <f t="shared" ref="BJ20:BJ83" si="33">-BC20</f>
        <v>-24692.003919755418</v>
      </c>
      <c r="BK20" s="6">
        <f t="shared" ref="BK20:BK83" si="34">-BD20</f>
        <v>-12674.585675831699</v>
      </c>
      <c r="BL20" s="6">
        <f t="shared" ref="BL20:BL83" si="35">-BE20</f>
        <v>-37366.589595587116</v>
      </c>
      <c r="BM20" s="6">
        <f t="shared" ref="BM20:BM83" si="36">BJ20/$H20</f>
        <v>-2.5683382483623278</v>
      </c>
      <c r="BN20" s="6">
        <f t="shared" ref="BN20:BN83" si="37">BK20/$H20</f>
        <v>-1.3183467522188161</v>
      </c>
      <c r="BO20" s="6">
        <f t="shared" ref="BO20:BO83" si="38">BL20/$H20</f>
        <v>-3.886685000581144</v>
      </c>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8" t="s">
        <v>0</v>
      </c>
      <c r="DN20" s="84">
        <v>936</v>
      </c>
      <c r="DY20" s="8" t="s">
        <v>0</v>
      </c>
      <c r="DZ20" s="8">
        <v>1</v>
      </c>
      <c r="EA20" s="8">
        <v>0</v>
      </c>
      <c r="EB20" s="8">
        <v>0</v>
      </c>
      <c r="EC20" s="8">
        <v>0</v>
      </c>
      <c r="ED20" s="8">
        <v>0</v>
      </c>
      <c r="EE20" s="8">
        <v>1</v>
      </c>
      <c r="EF20" s="8" t="s">
        <v>0</v>
      </c>
    </row>
    <row r="21" spans="1:140" ht="12.75" customHeight="1" x14ac:dyDescent="0.2">
      <c r="A21" s="9">
        <v>3</v>
      </c>
      <c r="B21" s="63"/>
      <c r="C21" s="9">
        <v>1</v>
      </c>
      <c r="D21" s="9" t="s">
        <v>100</v>
      </c>
      <c r="E21" s="9"/>
      <c r="F21" s="2">
        <v>11971</v>
      </c>
      <c r="H21" s="2">
        <v>11721</v>
      </c>
      <c r="I21" s="4">
        <v>-82366.888350243447</v>
      </c>
      <c r="J21" s="4">
        <f t="shared" si="7"/>
        <v>-6.8805353228839232</v>
      </c>
      <c r="K21" s="4"/>
      <c r="L21" s="4">
        <v>53326.337140572257</v>
      </c>
      <c r="M21" s="4">
        <f t="shared" si="8"/>
        <v>4.5496405716724047</v>
      </c>
      <c r="N21" s="21"/>
      <c r="O21" s="4">
        <f t="shared" ref="O21:O83" si="39">AS21+$BL21</f>
        <v>-480294.76159836986</v>
      </c>
      <c r="P21" s="4">
        <f t="shared" si="9"/>
        <v>-40.977285350940178</v>
      </c>
      <c r="Q21" s="21"/>
      <c r="R21" s="4">
        <f t="shared" si="10"/>
        <v>-426968.42445779761</v>
      </c>
      <c r="S21" s="4">
        <f t="shared" si="11"/>
        <v>-36.427644779267773</v>
      </c>
      <c r="T21" s="21"/>
      <c r="U21" s="21"/>
      <c r="V21" s="21"/>
      <c r="W21" s="22">
        <v>3832274.6081222543</v>
      </c>
      <c r="X21" s="6"/>
      <c r="Y21" s="2">
        <v>689486.41309228481</v>
      </c>
      <c r="Z21" s="82">
        <f t="shared" si="12"/>
        <v>1093548.084240838</v>
      </c>
      <c r="AA21" s="82">
        <f t="shared" si="13"/>
        <v>1093709.8218013113</v>
      </c>
      <c r="AB21" s="2"/>
      <c r="AC21" s="2">
        <v>245655.01734138699</v>
      </c>
      <c r="AD21" s="2">
        <v>658335.01608887699</v>
      </c>
      <c r="AE21" s="2">
        <v>412679.99874749</v>
      </c>
      <c r="AF21" s="2">
        <f t="shared" si="14"/>
        <v>34.47331039574722</v>
      </c>
      <c r="AG21" s="83"/>
      <c r="AH21" s="6">
        <v>3049474.7815927048</v>
      </c>
      <c r="AI21" s="6">
        <v>35593.168909982094</v>
      </c>
      <c r="AJ21" s="6">
        <v>99310.231102270729</v>
      </c>
      <c r="AK21" s="30">
        <f t="shared" si="15"/>
        <v>27806.864708635807</v>
      </c>
      <c r="AL21" s="6"/>
      <c r="AM21" s="6">
        <f t="shared" si="16"/>
        <v>-599639.60307536286</v>
      </c>
      <c r="AN21" s="6">
        <f t="shared" si="17"/>
        <v>1093709.8218013113</v>
      </c>
      <c r="AO21" s="7"/>
      <c r="AP21" s="6">
        <f t="shared" si="18"/>
        <v>494070.21872594848</v>
      </c>
      <c r="AQ21" s="6">
        <f t="shared" si="19"/>
        <v>42.152565372062831</v>
      </c>
      <c r="AR21" s="7"/>
      <c r="AS21" s="6">
        <f t="shared" si="20"/>
        <v>-494070.21872594848</v>
      </c>
      <c r="AT21" s="6">
        <f t="shared" si="21"/>
        <v>-42.152565372062831</v>
      </c>
      <c r="AU21" s="7"/>
      <c r="AV21" s="6">
        <f t="shared" si="22"/>
        <v>-440743.88158537622</v>
      </c>
      <c r="AW21" s="6">
        <f t="shared" si="23"/>
        <v>-37.602924800390426</v>
      </c>
      <c r="AX21" s="21"/>
      <c r="AY21" s="6">
        <f t="shared" si="24"/>
        <v>-77175.490746196578</v>
      </c>
      <c r="AZ21" s="6">
        <f t="shared" si="25"/>
        <v>35593.168909982094</v>
      </c>
      <c r="BA21" s="6">
        <f t="shared" si="26"/>
        <v>27806.864708635807</v>
      </c>
      <c r="BB21" s="6"/>
      <c r="BC21" s="6">
        <f t="shared" si="27"/>
        <v>-14955.305555927298</v>
      </c>
      <c r="BD21" s="6">
        <f t="shared" si="28"/>
        <v>1179.8484283486723</v>
      </c>
      <c r="BE21" s="6">
        <f t="shared" si="29"/>
        <v>-13775.457127578626</v>
      </c>
      <c r="BF21" s="6">
        <f t="shared" si="30"/>
        <v>-1.2759410934158602</v>
      </c>
      <c r="BG21" s="6">
        <f t="shared" si="31"/>
        <v>0.10066107229320641</v>
      </c>
      <c r="BH21" s="6">
        <f t="shared" si="32"/>
        <v>-1.175280021122654</v>
      </c>
      <c r="BI21" s="6"/>
      <c r="BJ21" s="6">
        <f t="shared" si="33"/>
        <v>14955.305555927298</v>
      </c>
      <c r="BK21" s="6">
        <f t="shared" si="34"/>
        <v>-1179.8484283486723</v>
      </c>
      <c r="BL21" s="6">
        <f t="shared" si="35"/>
        <v>13775.457127578626</v>
      </c>
      <c r="BM21" s="6">
        <f t="shared" si="36"/>
        <v>1.2759410934158602</v>
      </c>
      <c r="BN21" s="6">
        <f t="shared" si="37"/>
        <v>-0.10066107229320641</v>
      </c>
      <c r="BO21" s="6">
        <f t="shared" si="38"/>
        <v>1.175280021122654</v>
      </c>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8" t="s">
        <v>0</v>
      </c>
      <c r="DN21" s="84">
        <v>1138</v>
      </c>
      <c r="DY21" s="8" t="s">
        <v>0</v>
      </c>
      <c r="DZ21" s="8">
        <v>1</v>
      </c>
      <c r="EA21" s="8">
        <v>0</v>
      </c>
      <c r="EB21" s="8">
        <v>0</v>
      </c>
      <c r="EC21" s="8">
        <v>0</v>
      </c>
      <c r="ED21" s="8">
        <v>0</v>
      </c>
      <c r="EE21" s="8">
        <v>1</v>
      </c>
      <c r="EF21" s="8" t="s">
        <v>0</v>
      </c>
    </row>
    <row r="22" spans="1:140" ht="12.75" customHeight="1" x14ac:dyDescent="0.2">
      <c r="A22" s="9">
        <v>765</v>
      </c>
      <c r="B22" s="63"/>
      <c r="C22" s="9">
        <v>1</v>
      </c>
      <c r="D22" s="9" t="s">
        <v>103</v>
      </c>
      <c r="E22" s="9"/>
      <c r="F22" s="2">
        <v>12517</v>
      </c>
      <c r="H22" s="2">
        <v>12214</v>
      </c>
      <c r="I22" s="4">
        <v>-177807.01533904858</v>
      </c>
      <c r="J22" s="4">
        <f t="shared" si="7"/>
        <v>-14.205242097870782</v>
      </c>
      <c r="K22" s="4"/>
      <c r="L22" s="4">
        <v>-184557.19456233969</v>
      </c>
      <c r="M22" s="4">
        <f t="shared" si="8"/>
        <v>-15.110299210933329</v>
      </c>
      <c r="N22" s="21"/>
      <c r="O22" s="4">
        <f t="shared" si="39"/>
        <v>122758.47881036527</v>
      </c>
      <c r="P22" s="4">
        <f t="shared" si="9"/>
        <v>10.050636876565029</v>
      </c>
      <c r="Q22" s="21"/>
      <c r="R22" s="4">
        <f t="shared" si="10"/>
        <v>-61798.715751974421</v>
      </c>
      <c r="S22" s="4">
        <f t="shared" si="11"/>
        <v>-5.0596623343683005</v>
      </c>
      <c r="T22" s="21"/>
      <c r="U22" s="21"/>
      <c r="V22" s="21"/>
      <c r="W22" s="22">
        <v>4448397.126720421</v>
      </c>
      <c r="X22" s="6"/>
      <c r="Y22" s="2">
        <v>572315.29485667334</v>
      </c>
      <c r="Z22" s="82">
        <f t="shared" si="12"/>
        <v>543406.82636839093</v>
      </c>
      <c r="AA22" s="82">
        <f t="shared" si="13"/>
        <v>543487.19713187916</v>
      </c>
      <c r="AB22" s="2"/>
      <c r="AC22" s="2">
        <v>566533.75145676394</v>
      </c>
      <c r="AD22" s="2">
        <v>536908.13330809597</v>
      </c>
      <c r="AE22" s="2">
        <v>-29625.618148667971</v>
      </c>
      <c r="AF22" s="2">
        <f t="shared" si="14"/>
        <v>-2.3668305623286705</v>
      </c>
      <c r="AG22" s="83"/>
      <c r="AH22" s="6">
        <v>3196541.9861613847</v>
      </c>
      <c r="AI22" s="6">
        <v>77118.53263829452</v>
      </c>
      <c r="AJ22" s="6">
        <v>119921.78850085576</v>
      </c>
      <c r="AK22" s="30">
        <f t="shared" si="15"/>
        <v>33578.10078023962</v>
      </c>
      <c r="AL22" s="6"/>
      <c r="AM22" s="6">
        <f t="shared" si="16"/>
        <v>-696044.87155872502</v>
      </c>
      <c r="AN22" s="6">
        <f t="shared" si="17"/>
        <v>543487.19713187916</v>
      </c>
      <c r="AO22" s="7"/>
      <c r="AP22" s="6">
        <f t="shared" si="18"/>
        <v>-152557.67442684586</v>
      </c>
      <c r="AQ22" s="6">
        <f t="shared" si="19"/>
        <v>-12.490394172821832</v>
      </c>
      <c r="AR22" s="7"/>
      <c r="AS22" s="6">
        <f t="shared" si="20"/>
        <v>152557.67442684586</v>
      </c>
      <c r="AT22" s="6">
        <f t="shared" si="21"/>
        <v>12.490394172821832</v>
      </c>
      <c r="AU22" s="7"/>
      <c r="AV22" s="6">
        <f t="shared" si="22"/>
        <v>-31999.520135493833</v>
      </c>
      <c r="AW22" s="6">
        <f t="shared" si="23"/>
        <v>-2.6199050381114977</v>
      </c>
      <c r="AX22" s="21"/>
      <c r="AY22" s="6">
        <f t="shared" si="24"/>
        <v>-80897.437802053595</v>
      </c>
      <c r="AZ22" s="6">
        <f t="shared" si="25"/>
        <v>77118.53263829452</v>
      </c>
      <c r="BA22" s="6">
        <f t="shared" si="26"/>
        <v>33578.10078023962</v>
      </c>
      <c r="BB22" s="6"/>
      <c r="BC22" s="6">
        <f t="shared" si="27"/>
        <v>24132.253839722332</v>
      </c>
      <c r="BD22" s="6">
        <f t="shared" si="28"/>
        <v>5666.9417767582599</v>
      </c>
      <c r="BE22" s="6">
        <f t="shared" si="29"/>
        <v>29799.195616480592</v>
      </c>
      <c r="BF22" s="6">
        <f t="shared" si="30"/>
        <v>1.9757862976684406</v>
      </c>
      <c r="BG22" s="6">
        <f t="shared" si="31"/>
        <v>0.46397099858836255</v>
      </c>
      <c r="BH22" s="6">
        <f t="shared" si="32"/>
        <v>2.4397572962568033</v>
      </c>
      <c r="BI22" s="6"/>
      <c r="BJ22" s="6">
        <f t="shared" si="33"/>
        <v>-24132.253839722332</v>
      </c>
      <c r="BK22" s="6">
        <f t="shared" si="34"/>
        <v>-5666.9417767582599</v>
      </c>
      <c r="BL22" s="6">
        <f t="shared" si="35"/>
        <v>-29799.195616480592</v>
      </c>
      <c r="BM22" s="6">
        <f t="shared" si="36"/>
        <v>-1.9757862976684406</v>
      </c>
      <c r="BN22" s="6">
        <f t="shared" si="37"/>
        <v>-0.46397099858836255</v>
      </c>
      <c r="BO22" s="6">
        <f t="shared" si="38"/>
        <v>-2.4397572962568033</v>
      </c>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8" t="s">
        <v>0</v>
      </c>
      <c r="DN22" s="84">
        <v>1654</v>
      </c>
      <c r="DY22" s="8" t="s">
        <v>0</v>
      </c>
      <c r="DZ22" s="8">
        <v>1</v>
      </c>
      <c r="EA22" s="8">
        <v>0</v>
      </c>
      <c r="EB22" s="8">
        <v>0</v>
      </c>
      <c r="EC22" s="8">
        <v>0</v>
      </c>
      <c r="ED22" s="8">
        <v>0</v>
      </c>
      <c r="EE22" s="8">
        <v>1</v>
      </c>
      <c r="EF22" s="8" t="s">
        <v>0</v>
      </c>
    </row>
    <row r="23" spans="1:140" ht="12.75" customHeight="1" x14ac:dyDescent="0.2">
      <c r="A23" s="9">
        <v>10</v>
      </c>
      <c r="B23" s="63"/>
      <c r="C23" s="9">
        <v>1</v>
      </c>
      <c r="D23" s="9" t="s">
        <v>199</v>
      </c>
      <c r="E23" s="9"/>
      <c r="F23" s="2">
        <v>24965</v>
      </c>
      <c r="H23" s="2">
        <v>24716</v>
      </c>
      <c r="I23" s="4">
        <v>-1005992.9397378564</v>
      </c>
      <c r="J23" s="4">
        <f t="shared" si="7"/>
        <v>-40.296132174558636</v>
      </c>
      <c r="K23" s="4"/>
      <c r="L23" s="4">
        <v>-229787.246042524</v>
      </c>
      <c r="M23" s="4">
        <f t="shared" si="8"/>
        <v>-9.2971049539781525</v>
      </c>
      <c r="N23" s="21"/>
      <c r="O23" s="4">
        <f>AS23+$BL23</f>
        <v>-1391480.5571974262</v>
      </c>
      <c r="P23" s="4">
        <f t="shared" si="9"/>
        <v>-56.29877638766088</v>
      </c>
      <c r="Q23" s="21"/>
      <c r="R23" s="4">
        <f t="shared" si="10"/>
        <v>-1621267.8032399502</v>
      </c>
      <c r="S23" s="4">
        <f t="shared" si="11"/>
        <v>-65.595881341639029</v>
      </c>
      <c r="T23" s="21"/>
      <c r="U23" s="21"/>
      <c r="V23" s="21"/>
      <c r="W23" s="22">
        <v>7170678.024552715</v>
      </c>
      <c r="X23" s="6"/>
      <c r="Y23" s="2">
        <v>1872935.7511577583</v>
      </c>
      <c r="Z23" s="82">
        <f t="shared" si="12"/>
        <v>2507687.0710636834</v>
      </c>
      <c r="AA23" s="82">
        <f t="shared" si="13"/>
        <v>2508057.9621064728</v>
      </c>
      <c r="AB23" s="2"/>
      <c r="AC23" s="2">
        <v>831858.31495953596</v>
      </c>
      <c r="AD23" s="2">
        <v>1473004.40257288</v>
      </c>
      <c r="AE23" s="2">
        <v>641146.08761334408</v>
      </c>
      <c r="AF23" s="2">
        <f t="shared" si="14"/>
        <v>25.681798021764234</v>
      </c>
      <c r="AG23" s="83"/>
      <c r="AH23" s="6">
        <v>6404874.5359256258</v>
      </c>
      <c r="AI23" s="6">
        <v>108756.90500272291</v>
      </c>
      <c r="AJ23" s="6">
        <v>209863.12987649714</v>
      </c>
      <c r="AK23" s="30">
        <f t="shared" si="15"/>
        <v>58761.676365419204</v>
      </c>
      <c r="AL23" s="6"/>
      <c r="AM23" s="6">
        <f t="shared" si="16"/>
        <v>-1122002.7174751062</v>
      </c>
      <c r="AN23" s="6">
        <f t="shared" si="17"/>
        <v>2508057.9621064728</v>
      </c>
      <c r="AO23" s="7"/>
      <c r="AP23" s="6">
        <f t="shared" si="18"/>
        <v>1386055.2446313666</v>
      </c>
      <c r="AQ23" s="6">
        <f t="shared" si="19"/>
        <v>56.079270295815121</v>
      </c>
      <c r="AR23" s="7"/>
      <c r="AS23" s="6">
        <f t="shared" si="20"/>
        <v>-1386055.2446313666</v>
      </c>
      <c r="AT23" s="6">
        <f t="shared" si="21"/>
        <v>-56.079270295815121</v>
      </c>
      <c r="AU23" s="7"/>
      <c r="AV23" s="6">
        <f t="shared" si="22"/>
        <v>-1615842.4906738906</v>
      </c>
      <c r="AW23" s="6">
        <f t="shared" si="23"/>
        <v>-65.37637524979327</v>
      </c>
      <c r="AX23" s="21"/>
      <c r="AY23" s="6">
        <f t="shared" si="24"/>
        <v>-162093.26880208254</v>
      </c>
      <c r="AZ23" s="6">
        <f t="shared" si="25"/>
        <v>108756.90500272291</v>
      </c>
      <c r="BA23" s="6">
        <f t="shared" si="26"/>
        <v>58761.676365419204</v>
      </c>
      <c r="BB23" s="6"/>
      <c r="BC23" s="6">
        <f t="shared" si="27"/>
        <v>2588.9055521763803</v>
      </c>
      <c r="BD23" s="6">
        <f t="shared" si="28"/>
        <v>2836.4070138832903</v>
      </c>
      <c r="BE23" s="6">
        <f t="shared" si="29"/>
        <v>5425.3125660596706</v>
      </c>
      <c r="BF23" s="6">
        <f t="shared" si="30"/>
        <v>0.10474613821720263</v>
      </c>
      <c r="BG23" s="6">
        <f t="shared" si="31"/>
        <v>0.11475995362855196</v>
      </c>
      <c r="BH23" s="6">
        <f t="shared" si="32"/>
        <v>0.21950609184575459</v>
      </c>
      <c r="BI23" s="6"/>
      <c r="BJ23" s="6">
        <f t="shared" si="33"/>
        <v>-2588.9055521763803</v>
      </c>
      <c r="BK23" s="6">
        <f t="shared" si="34"/>
        <v>-2836.4070138832903</v>
      </c>
      <c r="BL23" s="6">
        <f t="shared" si="35"/>
        <v>-5425.3125660596706</v>
      </c>
      <c r="BM23" s="6">
        <f t="shared" si="36"/>
        <v>-0.10474613821720263</v>
      </c>
      <c r="BN23" s="6">
        <f t="shared" si="37"/>
        <v>-0.11475995362855196</v>
      </c>
      <c r="BO23" s="6">
        <f t="shared" si="38"/>
        <v>-0.21950609184575459</v>
      </c>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8" t="s">
        <v>0</v>
      </c>
      <c r="DN23" s="84">
        <v>3673</v>
      </c>
      <c r="DY23" s="8" t="s">
        <v>0</v>
      </c>
      <c r="DZ23" s="8">
        <v>1</v>
      </c>
      <c r="EA23" s="8">
        <v>0</v>
      </c>
      <c r="EB23" s="8">
        <v>0</v>
      </c>
      <c r="EC23" s="8">
        <v>0</v>
      </c>
      <c r="ED23" s="8">
        <v>0</v>
      </c>
      <c r="EE23" s="8">
        <v>1</v>
      </c>
      <c r="EF23" s="8" t="s">
        <v>0</v>
      </c>
    </row>
    <row r="24" spans="1:140" ht="12.75" customHeight="1" x14ac:dyDescent="0.2">
      <c r="A24" s="9">
        <v>1950</v>
      </c>
      <c r="B24" s="63"/>
      <c r="C24" s="9">
        <v>1</v>
      </c>
      <c r="D24" s="9" t="s">
        <v>205</v>
      </c>
      <c r="E24" s="9"/>
      <c r="F24" s="2">
        <v>24827</v>
      </c>
      <c r="H24" s="2">
        <v>25199</v>
      </c>
      <c r="I24" s="4">
        <v>695659.05995356385</v>
      </c>
      <c r="J24" s="4">
        <f t="shared" si="7"/>
        <v>28.020262615441407</v>
      </c>
      <c r="K24" s="4"/>
      <c r="L24" s="4">
        <v>369245.10438289074</v>
      </c>
      <c r="M24" s="4">
        <f t="shared" si="8"/>
        <v>14.653164982058444</v>
      </c>
      <c r="N24" s="21"/>
      <c r="O24" s="4">
        <f t="shared" si="39"/>
        <v>-253328.6863716364</v>
      </c>
      <c r="P24" s="4">
        <f t="shared" si="9"/>
        <v>-10.053124583183317</v>
      </c>
      <c r="Q24" s="21"/>
      <c r="R24" s="4">
        <f t="shared" si="10"/>
        <v>115916.41801125434</v>
      </c>
      <c r="S24" s="4">
        <f t="shared" si="11"/>
        <v>4.6000403988751275</v>
      </c>
      <c r="T24" s="21"/>
      <c r="U24" s="21"/>
      <c r="V24" s="21"/>
      <c r="W24" s="22">
        <v>6688061.2225892097</v>
      </c>
      <c r="X24" s="6"/>
      <c r="Y24" s="2">
        <v>1296056.8214598647</v>
      </c>
      <c r="Z24" s="82">
        <f t="shared" si="12"/>
        <v>1237679.804887681</v>
      </c>
      <c r="AA24" s="82">
        <f t="shared" si="13"/>
        <v>1237862.8597667252</v>
      </c>
      <c r="AB24" s="2"/>
      <c r="AC24" s="2">
        <v>865848.85008443298</v>
      </c>
      <c r="AD24" s="2">
        <v>808333.62366919406</v>
      </c>
      <c r="AE24" s="2">
        <v>-57515.226415238954</v>
      </c>
      <c r="AF24" s="2">
        <f t="shared" si="14"/>
        <v>-2.3166402068408973</v>
      </c>
      <c r="AG24" s="83"/>
      <c r="AH24" s="6">
        <v>4105851.5504090604</v>
      </c>
      <c r="AI24" s="6">
        <v>118643.89636660715</v>
      </c>
      <c r="AJ24" s="6">
        <v>168640.015079328</v>
      </c>
      <c r="AK24" s="30">
        <f t="shared" si="15"/>
        <v>47219.204222211847</v>
      </c>
      <c r="AL24" s="6"/>
      <c r="AM24" s="6">
        <f t="shared" si="16"/>
        <v>-1046487.2137182666</v>
      </c>
      <c r="AN24" s="6">
        <f t="shared" si="17"/>
        <v>1237862.8597667252</v>
      </c>
      <c r="AO24" s="7"/>
      <c r="AP24" s="6">
        <f t="shared" si="18"/>
        <v>191375.64604845864</v>
      </c>
      <c r="AQ24" s="6">
        <f t="shared" si="19"/>
        <v>7.5945730405356819</v>
      </c>
      <c r="AR24" s="7"/>
      <c r="AS24" s="6">
        <f t="shared" si="20"/>
        <v>-191375.64604845864</v>
      </c>
      <c r="AT24" s="6">
        <f t="shared" si="21"/>
        <v>-7.5945730405356819</v>
      </c>
      <c r="AU24" s="7"/>
      <c r="AV24" s="6">
        <f t="shared" si="22"/>
        <v>177869.4583344321</v>
      </c>
      <c r="AW24" s="6">
        <f t="shared" si="23"/>
        <v>7.0585919415227627</v>
      </c>
      <c r="AX24" s="21"/>
      <c r="AY24" s="6">
        <f t="shared" si="24"/>
        <v>-103910.0602656413</v>
      </c>
      <c r="AZ24" s="6">
        <f t="shared" si="25"/>
        <v>118643.89636660715</v>
      </c>
      <c r="BA24" s="6">
        <f t="shared" si="26"/>
        <v>47219.204222211847</v>
      </c>
      <c r="BB24" s="6"/>
      <c r="BC24" s="6">
        <f t="shared" si="27"/>
        <v>50584.788775539026</v>
      </c>
      <c r="BD24" s="6">
        <f t="shared" si="28"/>
        <v>11368.251547638742</v>
      </c>
      <c r="BE24" s="6">
        <f t="shared" si="29"/>
        <v>61953.040323177767</v>
      </c>
      <c r="BF24" s="6">
        <f t="shared" si="30"/>
        <v>2.0074125471462767</v>
      </c>
      <c r="BG24" s="6">
        <f t="shared" si="31"/>
        <v>0.45113899550135883</v>
      </c>
      <c r="BH24" s="6">
        <f t="shared" si="32"/>
        <v>2.4585515426476356</v>
      </c>
      <c r="BI24" s="6"/>
      <c r="BJ24" s="6">
        <f t="shared" si="33"/>
        <v>-50584.788775539026</v>
      </c>
      <c r="BK24" s="6">
        <f t="shared" si="34"/>
        <v>-11368.251547638742</v>
      </c>
      <c r="BL24" s="6">
        <f t="shared" si="35"/>
        <v>-61953.040323177767</v>
      </c>
      <c r="BM24" s="6">
        <f t="shared" si="36"/>
        <v>-2.0074125471462767</v>
      </c>
      <c r="BN24" s="6">
        <f t="shared" si="37"/>
        <v>-0.45113899550135883</v>
      </c>
      <c r="BO24" s="6">
        <f t="shared" si="38"/>
        <v>-2.4585515426476356</v>
      </c>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8" t="s">
        <v>0</v>
      </c>
      <c r="DN24" s="84">
        <v>4890</v>
      </c>
      <c r="DY24" s="8" t="s">
        <v>0</v>
      </c>
      <c r="DZ24" s="8">
        <v>1</v>
      </c>
      <c r="EA24" s="8">
        <v>0</v>
      </c>
      <c r="EB24" s="8">
        <v>0</v>
      </c>
      <c r="EC24" s="8">
        <v>0</v>
      </c>
      <c r="ED24" s="8">
        <v>0</v>
      </c>
      <c r="EE24" s="8">
        <v>1</v>
      </c>
      <c r="EF24" s="8" t="s">
        <v>0</v>
      </c>
    </row>
    <row r="25" spans="1:140" ht="12.75" customHeight="1" x14ac:dyDescent="0.2">
      <c r="A25" s="9">
        <v>47</v>
      </c>
      <c r="B25" s="63"/>
      <c r="C25" s="9">
        <v>1</v>
      </c>
      <c r="D25" s="9" t="s">
        <v>230</v>
      </c>
      <c r="E25" s="9"/>
      <c r="F25" s="2">
        <v>27527</v>
      </c>
      <c r="H25" s="2">
        <v>27491</v>
      </c>
      <c r="I25" s="4">
        <v>-1091241.8398840833</v>
      </c>
      <c r="J25" s="4">
        <f t="shared" si="7"/>
        <v>-39.642599625243697</v>
      </c>
      <c r="K25" s="4"/>
      <c r="L25" s="4">
        <v>-162182.34340129653</v>
      </c>
      <c r="M25" s="4">
        <f t="shared" si="8"/>
        <v>-5.8994704958457866</v>
      </c>
      <c r="N25" s="21"/>
      <c r="O25" s="4">
        <f t="shared" si="39"/>
        <v>-1629020.9445975244</v>
      </c>
      <c r="P25" s="4">
        <f t="shared" si="9"/>
        <v>-59.256518300444668</v>
      </c>
      <c r="Q25" s="21"/>
      <c r="R25" s="4">
        <f t="shared" si="10"/>
        <v>-1791203.2879988209</v>
      </c>
      <c r="S25" s="4">
        <f t="shared" si="11"/>
        <v>-65.155988796290458</v>
      </c>
      <c r="T25" s="21"/>
      <c r="U25" s="21"/>
      <c r="V25" s="21"/>
      <c r="W25" s="22">
        <v>9320979.3054431025</v>
      </c>
      <c r="X25" s="6"/>
      <c r="Y25" s="2">
        <v>2881335.0325448117</v>
      </c>
      <c r="Z25" s="82">
        <f t="shared" si="12"/>
        <v>3052740.0518264966</v>
      </c>
      <c r="AA25" s="82">
        <f t="shared" si="13"/>
        <v>3053191.5571017172</v>
      </c>
      <c r="AB25" s="2"/>
      <c r="AC25" s="2">
        <v>1891298.19792363</v>
      </c>
      <c r="AD25" s="2">
        <v>2062927.6754168801</v>
      </c>
      <c r="AE25" s="2">
        <v>171629.47749325004</v>
      </c>
      <c r="AF25" s="2">
        <f t="shared" si="14"/>
        <v>6.2349503212573127</v>
      </c>
      <c r="AG25" s="83"/>
      <c r="AH25" s="6">
        <v>6753676.3210173873</v>
      </c>
      <c r="AI25" s="6">
        <v>118643.89636660715</v>
      </c>
      <c r="AJ25" s="6">
        <v>309173.36097876786</v>
      </c>
      <c r="AK25" s="30">
        <f t="shared" si="15"/>
        <v>86568.541074055014</v>
      </c>
      <c r="AL25" s="6"/>
      <c r="AM25" s="6">
        <f t="shared" si="16"/>
        <v>-1458462.376141723</v>
      </c>
      <c r="AN25" s="6">
        <f t="shared" si="17"/>
        <v>3053191.5571017172</v>
      </c>
      <c r="AO25" s="7"/>
      <c r="AP25" s="6">
        <f t="shared" si="18"/>
        <v>1594729.1809599942</v>
      </c>
      <c r="AQ25" s="6">
        <f t="shared" si="19"/>
        <v>58.009136843330332</v>
      </c>
      <c r="AR25" s="7"/>
      <c r="AS25" s="6">
        <f t="shared" si="20"/>
        <v>-1594729.1809599942</v>
      </c>
      <c r="AT25" s="6">
        <f t="shared" si="21"/>
        <v>-58.009136843330332</v>
      </c>
      <c r="AU25" s="7"/>
      <c r="AV25" s="6">
        <f t="shared" si="22"/>
        <v>-1756911.5243612907</v>
      </c>
      <c r="AW25" s="6">
        <f t="shared" si="23"/>
        <v>-63.908607339176122</v>
      </c>
      <c r="AX25" s="21"/>
      <c r="AY25" s="6">
        <f t="shared" si="24"/>
        <v>-170920.67380313214</v>
      </c>
      <c r="AZ25" s="6">
        <f t="shared" si="25"/>
        <v>118643.89636660715</v>
      </c>
      <c r="BA25" s="6">
        <f t="shared" si="26"/>
        <v>86568.541074055014</v>
      </c>
      <c r="BB25" s="6"/>
      <c r="BC25" s="6">
        <f t="shared" si="27"/>
        <v>6694.1150060079526</v>
      </c>
      <c r="BD25" s="6">
        <f t="shared" si="28"/>
        <v>27597.648631522177</v>
      </c>
      <c r="BE25" s="6">
        <f t="shared" si="29"/>
        <v>34291.76363753013</v>
      </c>
      <c r="BF25" s="6">
        <f t="shared" si="30"/>
        <v>0.24350205543661391</v>
      </c>
      <c r="BG25" s="6">
        <f t="shared" si="31"/>
        <v>1.0038794016777191</v>
      </c>
      <c r="BH25" s="6">
        <f t="shared" si="32"/>
        <v>1.2473814571143331</v>
      </c>
      <c r="BI25" s="6"/>
      <c r="BJ25" s="6">
        <f t="shared" si="33"/>
        <v>-6694.1150060079526</v>
      </c>
      <c r="BK25" s="6">
        <f t="shared" si="34"/>
        <v>-27597.648631522177</v>
      </c>
      <c r="BL25" s="6">
        <f t="shared" si="35"/>
        <v>-34291.76363753013</v>
      </c>
      <c r="BM25" s="6">
        <f t="shared" si="36"/>
        <v>-0.24350205543661391</v>
      </c>
      <c r="BN25" s="6">
        <f t="shared" si="37"/>
        <v>-1.0038794016777191</v>
      </c>
      <c r="BO25" s="6">
        <f t="shared" si="38"/>
        <v>-1.2473814571143331</v>
      </c>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8" t="s">
        <v>0</v>
      </c>
      <c r="DN25" s="84">
        <v>5259</v>
      </c>
      <c r="DY25" s="8" t="s">
        <v>0</v>
      </c>
      <c r="DZ25" s="8">
        <v>1</v>
      </c>
      <c r="EA25" s="8">
        <v>0</v>
      </c>
      <c r="EB25" s="8">
        <v>0</v>
      </c>
      <c r="EC25" s="8">
        <v>0</v>
      </c>
      <c r="ED25" s="8">
        <v>0</v>
      </c>
      <c r="EE25" s="8">
        <v>1</v>
      </c>
      <c r="EF25" s="8" t="s">
        <v>0</v>
      </c>
    </row>
    <row r="26" spans="1:140" ht="12.75" customHeight="1" x14ac:dyDescent="0.2">
      <c r="A26" s="9">
        <v>37</v>
      </c>
      <c r="B26" s="63"/>
      <c r="C26" s="9">
        <v>1</v>
      </c>
      <c r="D26" s="9" t="s">
        <v>262</v>
      </c>
      <c r="E26" s="9"/>
      <c r="F26" s="2">
        <v>32252</v>
      </c>
      <c r="H26" s="2">
        <v>31789</v>
      </c>
      <c r="I26" s="4">
        <v>307451.37602776987</v>
      </c>
      <c r="J26" s="4">
        <f t="shared" si="7"/>
        <v>9.5327848204071035</v>
      </c>
      <c r="K26" s="4"/>
      <c r="L26" s="4">
        <v>594875.12835913198</v>
      </c>
      <c r="M26" s="4">
        <f t="shared" si="8"/>
        <v>18.713238175442196</v>
      </c>
      <c r="N26" s="21"/>
      <c r="O26" s="4">
        <f t="shared" si="39"/>
        <v>-690621.92667306995</v>
      </c>
      <c r="P26" s="4">
        <f t="shared" si="9"/>
        <v>-21.725185651422503</v>
      </c>
      <c r="Q26" s="21"/>
      <c r="R26" s="4">
        <f t="shared" si="10"/>
        <v>-95746.798313937965</v>
      </c>
      <c r="S26" s="4">
        <f t="shared" si="11"/>
        <v>-3.0119474759803064</v>
      </c>
      <c r="T26" s="21"/>
      <c r="U26" s="21"/>
      <c r="V26" s="21"/>
      <c r="W26" s="22">
        <v>10333320.42812953</v>
      </c>
      <c r="X26" s="6"/>
      <c r="Y26" s="2">
        <v>3321604.0702847028</v>
      </c>
      <c r="Z26" s="82">
        <f t="shared" si="12"/>
        <v>2204700.6510708481</v>
      </c>
      <c r="AA26" s="82">
        <f t="shared" si="13"/>
        <v>2205026.7299237279</v>
      </c>
      <c r="AB26" s="2"/>
      <c r="AC26" s="2">
        <v>2719982.6886348501</v>
      </c>
      <c r="AD26" s="2">
        <v>1586811.8095104599</v>
      </c>
      <c r="AE26" s="2">
        <v>-1133170.8791243902</v>
      </c>
      <c r="AF26" s="2">
        <f t="shared" si="14"/>
        <v>-35.134902614547634</v>
      </c>
      <c r="AG26" s="83"/>
      <c r="AH26" s="6">
        <v>7335475.2728871303</v>
      </c>
      <c r="AI26" s="6">
        <v>170056.25145880348</v>
      </c>
      <c r="AJ26" s="6">
        <v>421600.03769831953</v>
      </c>
      <c r="AK26" s="30">
        <f t="shared" si="15"/>
        <v>118048.01055552949</v>
      </c>
      <c r="AL26" s="6"/>
      <c r="AM26" s="6">
        <f t="shared" si="16"/>
        <v>-1616864.3413083046</v>
      </c>
      <c r="AN26" s="6">
        <f t="shared" si="17"/>
        <v>2205026.7299237279</v>
      </c>
      <c r="AO26" s="7"/>
      <c r="AP26" s="6">
        <f t="shared" si="18"/>
        <v>588162.38861542335</v>
      </c>
      <c r="AQ26" s="6">
        <f t="shared" si="19"/>
        <v>18.502072686005327</v>
      </c>
      <c r="AR26" s="7"/>
      <c r="AS26" s="6">
        <f t="shared" si="20"/>
        <v>-588162.38861542335</v>
      </c>
      <c r="AT26" s="6">
        <f t="shared" si="21"/>
        <v>-18.502072686005327</v>
      </c>
      <c r="AU26" s="7"/>
      <c r="AV26" s="6">
        <f t="shared" si="22"/>
        <v>6712.7397437086329</v>
      </c>
      <c r="AW26" s="6">
        <f t="shared" si="23"/>
        <v>0.21116548943686914</v>
      </c>
      <c r="AX26" s="21"/>
      <c r="AY26" s="6">
        <f t="shared" si="24"/>
        <v>-185644.7239566865</v>
      </c>
      <c r="AZ26" s="6">
        <f t="shared" si="25"/>
        <v>170056.25145880348</v>
      </c>
      <c r="BA26" s="6">
        <f t="shared" si="26"/>
        <v>118048.01055552949</v>
      </c>
      <c r="BB26" s="6"/>
      <c r="BC26" s="6">
        <f t="shared" si="27"/>
        <v>48462.49808033419</v>
      </c>
      <c r="BD26" s="6">
        <f t="shared" si="28"/>
        <v>53997.039977312386</v>
      </c>
      <c r="BE26" s="6">
        <f t="shared" si="29"/>
        <v>102459.53805764657</v>
      </c>
      <c r="BF26" s="6">
        <f t="shared" si="30"/>
        <v>1.5245052716453549</v>
      </c>
      <c r="BG26" s="6">
        <f t="shared" si="31"/>
        <v>1.69860769377182</v>
      </c>
      <c r="BH26" s="6">
        <f t="shared" si="32"/>
        <v>3.2231129654171746</v>
      </c>
      <c r="BI26" s="6"/>
      <c r="BJ26" s="6">
        <f t="shared" si="33"/>
        <v>-48462.49808033419</v>
      </c>
      <c r="BK26" s="6">
        <f t="shared" si="34"/>
        <v>-53997.039977312386</v>
      </c>
      <c r="BL26" s="6">
        <f t="shared" si="35"/>
        <v>-102459.53805764657</v>
      </c>
      <c r="BM26" s="6">
        <f t="shared" si="36"/>
        <v>-1.5245052716453549</v>
      </c>
      <c r="BN26" s="6">
        <f t="shared" si="37"/>
        <v>-1.69860769377182</v>
      </c>
      <c r="BO26" s="6">
        <f t="shared" si="38"/>
        <v>-3.2231129654171746</v>
      </c>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8" t="s">
        <v>0</v>
      </c>
      <c r="DN26" s="84">
        <v>6847</v>
      </c>
      <c r="DY26" s="8" t="s">
        <v>0</v>
      </c>
      <c r="DZ26" s="8">
        <v>1</v>
      </c>
      <c r="EA26" s="8">
        <v>0</v>
      </c>
      <c r="EB26" s="8">
        <v>0</v>
      </c>
      <c r="EC26" s="8">
        <v>0</v>
      </c>
      <c r="ED26" s="8">
        <v>0</v>
      </c>
      <c r="EE26" s="8">
        <v>1</v>
      </c>
      <c r="EF26" s="8" t="s">
        <v>0</v>
      </c>
    </row>
    <row r="27" spans="1:140" ht="12.75" customHeight="1" x14ac:dyDescent="0.2">
      <c r="A27" s="9">
        <v>1895</v>
      </c>
      <c r="B27" s="63"/>
      <c r="C27" s="9">
        <v>1</v>
      </c>
      <c r="D27" s="9" t="s">
        <v>292</v>
      </c>
      <c r="E27" s="9"/>
      <c r="F27" s="2">
        <v>38108</v>
      </c>
      <c r="H27" s="2">
        <v>38129</v>
      </c>
      <c r="I27" s="4">
        <v>-2364966.2538678385</v>
      </c>
      <c r="J27" s="4">
        <f t="shared" si="7"/>
        <v>-62.059574206671527</v>
      </c>
      <c r="K27" s="4"/>
      <c r="L27" s="4">
        <v>-968063.85938797798</v>
      </c>
      <c r="M27" s="4">
        <f t="shared" si="8"/>
        <v>-25.389175152455557</v>
      </c>
      <c r="N27" s="21"/>
      <c r="O27" s="4">
        <f t="shared" si="39"/>
        <v>-2163449.9934282149</v>
      </c>
      <c r="P27" s="4">
        <f t="shared" si="9"/>
        <v>-56.740276257657293</v>
      </c>
      <c r="Q27" s="21"/>
      <c r="R27" s="4">
        <f t="shared" si="10"/>
        <v>-3131513.8528161929</v>
      </c>
      <c r="S27" s="4">
        <f t="shared" si="11"/>
        <v>-82.12945141011285</v>
      </c>
      <c r="T27" s="21"/>
      <c r="U27" s="21"/>
      <c r="V27" s="21"/>
      <c r="W27" s="22">
        <v>12382078.66043807</v>
      </c>
      <c r="X27" s="6"/>
      <c r="Y27" s="2">
        <v>4139652.1205811165</v>
      </c>
      <c r="Z27" s="82">
        <f t="shared" si="12"/>
        <v>4082914.5327989794</v>
      </c>
      <c r="AA27" s="82">
        <f t="shared" si="13"/>
        <v>4083518.4025745047</v>
      </c>
      <c r="AB27" s="2"/>
      <c r="AC27" s="2">
        <v>2563105.9648089502</v>
      </c>
      <c r="AD27" s="2">
        <v>2506399.6259277398</v>
      </c>
      <c r="AE27" s="2">
        <v>-56706.338881210424</v>
      </c>
      <c r="AF27" s="2">
        <f t="shared" si="14"/>
        <v>-1.4880429012598515</v>
      </c>
      <c r="AG27" s="83"/>
      <c r="AH27" s="6">
        <v>10010432.165067416</v>
      </c>
      <c r="AI27" s="6">
        <v>179943.24282268723</v>
      </c>
      <c r="AJ27" s="6">
        <v>324163.58454137412</v>
      </c>
      <c r="AK27" s="30">
        <f t="shared" si="15"/>
        <v>90765.803671584756</v>
      </c>
      <c r="AL27" s="6"/>
      <c r="AM27" s="6">
        <f t="shared" si="16"/>
        <v>-1937435.4639035161</v>
      </c>
      <c r="AN27" s="6">
        <f t="shared" si="17"/>
        <v>4083518.4025745047</v>
      </c>
      <c r="AO27" s="7"/>
      <c r="AP27" s="6">
        <f t="shared" si="18"/>
        <v>2146082.9386709887</v>
      </c>
      <c r="AQ27" s="6">
        <f t="shared" si="19"/>
        <v>56.284794740774444</v>
      </c>
      <c r="AR27" s="7"/>
      <c r="AS27" s="6">
        <f t="shared" si="20"/>
        <v>-2146082.9386709887</v>
      </c>
      <c r="AT27" s="6">
        <f t="shared" si="21"/>
        <v>-56.284794740774444</v>
      </c>
      <c r="AU27" s="7"/>
      <c r="AV27" s="6">
        <f t="shared" si="22"/>
        <v>-3114146.7980589666</v>
      </c>
      <c r="AW27" s="6">
        <f t="shared" si="23"/>
        <v>-81.673969893229994</v>
      </c>
      <c r="AX27" s="21"/>
      <c r="AY27" s="6">
        <f t="shared" si="24"/>
        <v>-253341.9917370459</v>
      </c>
      <c r="AZ27" s="6">
        <f t="shared" si="25"/>
        <v>179943.24282268723</v>
      </c>
      <c r="BA27" s="6">
        <f t="shared" si="26"/>
        <v>90765.803671584756</v>
      </c>
      <c r="BB27" s="6"/>
      <c r="BC27" s="6">
        <f t="shared" si="27"/>
        <v>14009.070242206275</v>
      </c>
      <c r="BD27" s="6">
        <f t="shared" si="28"/>
        <v>3357.9845150199544</v>
      </c>
      <c r="BE27" s="6">
        <f t="shared" si="29"/>
        <v>17367.054757226229</v>
      </c>
      <c r="BF27" s="6">
        <f t="shared" si="30"/>
        <v>0.36741247455234272</v>
      </c>
      <c r="BG27" s="6">
        <f t="shared" si="31"/>
        <v>8.8069042330508385E-2</v>
      </c>
      <c r="BH27" s="6">
        <f t="shared" si="32"/>
        <v>0.4554815168828511</v>
      </c>
      <c r="BI27" s="6"/>
      <c r="BJ27" s="6">
        <f t="shared" si="33"/>
        <v>-14009.070242206275</v>
      </c>
      <c r="BK27" s="6">
        <f t="shared" si="34"/>
        <v>-3357.9845150199544</v>
      </c>
      <c r="BL27" s="6">
        <f t="shared" si="35"/>
        <v>-17367.054757226229</v>
      </c>
      <c r="BM27" s="6">
        <f t="shared" si="36"/>
        <v>-0.36741247455234272</v>
      </c>
      <c r="BN27" s="6">
        <f t="shared" si="37"/>
        <v>-8.8069042330508385E-2</v>
      </c>
      <c r="BO27" s="6">
        <f t="shared" si="38"/>
        <v>-0.4554815168828511</v>
      </c>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8" t="s">
        <v>0</v>
      </c>
      <c r="DN27" s="84">
        <v>7308</v>
      </c>
      <c r="DY27" s="8" t="s">
        <v>0</v>
      </c>
      <c r="DZ27" s="8">
        <v>1</v>
      </c>
      <c r="EA27" s="8">
        <v>0</v>
      </c>
      <c r="EB27" s="8">
        <v>0</v>
      </c>
      <c r="EC27" s="8">
        <v>0</v>
      </c>
      <c r="ED27" s="8">
        <v>0</v>
      </c>
      <c r="EE27" s="8">
        <v>1</v>
      </c>
      <c r="EF27" s="8" t="s">
        <v>0</v>
      </c>
    </row>
    <row r="28" spans="1:140" ht="12.75" customHeight="1" x14ac:dyDescent="0.2">
      <c r="A28" s="9">
        <v>1966</v>
      </c>
      <c r="B28" s="63"/>
      <c r="C28" s="9">
        <v>1</v>
      </c>
      <c r="D28" s="9" t="s">
        <v>336</v>
      </c>
      <c r="E28" s="9"/>
      <c r="F28" s="2">
        <v>48527.380000000005</v>
      </c>
      <c r="H28" s="2">
        <v>47888</v>
      </c>
      <c r="I28" s="4">
        <v>-1177932.4272139138</v>
      </c>
      <c r="J28" s="4">
        <f t="shared" si="7"/>
        <v>-24.273563238194885</v>
      </c>
      <c r="K28" s="4"/>
      <c r="L28" s="4">
        <v>-4126784.4968392169</v>
      </c>
      <c r="M28" s="4">
        <f t="shared" si="8"/>
        <v>-86.175753776295039</v>
      </c>
      <c r="N28" s="21"/>
      <c r="O28" s="4">
        <f t="shared" si="39"/>
        <v>-1141192.5064475155</v>
      </c>
      <c r="P28" s="4">
        <f t="shared" si="9"/>
        <v>-23.830448263604982</v>
      </c>
      <c r="Q28" s="21"/>
      <c r="R28" s="4">
        <f t="shared" si="10"/>
        <v>-5267977.0032867324</v>
      </c>
      <c r="S28" s="4">
        <f t="shared" si="11"/>
        <v>-110.00620203990002</v>
      </c>
      <c r="T28" s="21"/>
      <c r="U28" s="21"/>
      <c r="V28" s="21"/>
      <c r="W28" s="22">
        <v>13909689.648796184</v>
      </c>
      <c r="X28" s="6"/>
      <c r="Y28" s="2">
        <v>2836842.7466406119</v>
      </c>
      <c r="Z28" s="82">
        <f t="shared" si="12"/>
        <v>3221677.6830398403</v>
      </c>
      <c r="AA28" s="82">
        <f t="shared" si="13"/>
        <v>3222154.1744686086</v>
      </c>
      <c r="AB28" s="2"/>
      <c r="AC28" s="2">
        <v>1288572.7162500343</v>
      </c>
      <c r="AD28" s="2">
        <v>1678545.8033683351</v>
      </c>
      <c r="AE28" s="2">
        <v>389973.08711830096</v>
      </c>
      <c r="AF28" s="2">
        <f t="shared" si="14"/>
        <v>8.036145514517802</v>
      </c>
      <c r="AG28" s="83"/>
      <c r="AH28" s="6">
        <v>7873513.1943792347</v>
      </c>
      <c r="AI28" s="6">
        <v>189830.23418657144</v>
      </c>
      <c r="AJ28" s="6">
        <v>374755.58906517259</v>
      </c>
      <c r="AK28" s="30">
        <f t="shared" si="15"/>
        <v>104931.56493824834</v>
      </c>
      <c r="AL28" s="6"/>
      <c r="AM28" s="6">
        <f t="shared" si="16"/>
        <v>-2176462.1883379254</v>
      </c>
      <c r="AN28" s="6">
        <f t="shared" si="17"/>
        <v>3222154.1744686086</v>
      </c>
      <c r="AO28" s="7"/>
      <c r="AP28" s="6">
        <f t="shared" si="18"/>
        <v>1045691.9861306832</v>
      </c>
      <c r="AQ28" s="6">
        <f t="shared" si="19"/>
        <v>21.836200846364083</v>
      </c>
      <c r="AR28" s="7"/>
      <c r="AS28" s="6">
        <f t="shared" si="20"/>
        <v>-1045691.9861306832</v>
      </c>
      <c r="AT28" s="6">
        <f t="shared" si="21"/>
        <v>-21.836200846364083</v>
      </c>
      <c r="AU28" s="7"/>
      <c r="AV28" s="6">
        <f t="shared" si="22"/>
        <v>-5172476.4829699006</v>
      </c>
      <c r="AW28" s="6">
        <f t="shared" si="23"/>
        <v>-108.01195462265913</v>
      </c>
      <c r="AX28" s="21"/>
      <c r="AY28" s="6">
        <f t="shared" si="24"/>
        <v>-199261.27880798766</v>
      </c>
      <c r="AZ28" s="6">
        <f t="shared" si="25"/>
        <v>189830.23418657144</v>
      </c>
      <c r="BA28" s="6">
        <f t="shared" si="26"/>
        <v>104931.56493824834</v>
      </c>
      <c r="BB28" s="6"/>
      <c r="BC28" s="6">
        <f t="shared" si="27"/>
        <v>59317.897089882346</v>
      </c>
      <c r="BD28" s="6">
        <f t="shared" si="28"/>
        <v>36182.623226949887</v>
      </c>
      <c r="BE28" s="6">
        <f t="shared" si="29"/>
        <v>95500.520316832233</v>
      </c>
      <c r="BF28" s="6">
        <f t="shared" si="30"/>
        <v>1.2386797755154182</v>
      </c>
      <c r="BG28" s="6">
        <f t="shared" si="31"/>
        <v>0.75556764172548208</v>
      </c>
      <c r="BH28" s="6">
        <f t="shared" si="32"/>
        <v>1.9942474172409004</v>
      </c>
      <c r="BI28" s="6"/>
      <c r="BJ28" s="6">
        <f t="shared" si="33"/>
        <v>-59317.897089882346</v>
      </c>
      <c r="BK28" s="6">
        <f t="shared" si="34"/>
        <v>-36182.623226949887</v>
      </c>
      <c r="BL28" s="6">
        <f t="shared" si="35"/>
        <v>-95500.520316832233</v>
      </c>
      <c r="BM28" s="6">
        <f t="shared" si="36"/>
        <v>-1.2386797755154182</v>
      </c>
      <c r="BN28" s="6">
        <f t="shared" si="37"/>
        <v>-0.75556764172548208</v>
      </c>
      <c r="BO28" s="6">
        <f t="shared" si="38"/>
        <v>-1.9942474172409004</v>
      </c>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8" t="s">
        <v>0</v>
      </c>
      <c r="DN28" s="84">
        <v>7806</v>
      </c>
      <c r="DY28" s="8" t="s">
        <v>0</v>
      </c>
      <c r="DZ28" s="8">
        <v>1</v>
      </c>
      <c r="EA28" s="8">
        <v>0</v>
      </c>
      <c r="EB28" s="8">
        <v>0</v>
      </c>
      <c r="EC28" s="8">
        <v>0</v>
      </c>
      <c r="ED28" s="8">
        <v>0</v>
      </c>
      <c r="EE28" s="8">
        <v>1</v>
      </c>
      <c r="EF28" s="8" t="s">
        <v>0</v>
      </c>
    </row>
    <row r="29" spans="1:140" ht="12.75" customHeight="1" x14ac:dyDescent="0.2">
      <c r="A29" s="9">
        <v>1952</v>
      </c>
      <c r="B29" s="63"/>
      <c r="C29" s="9">
        <v>1</v>
      </c>
      <c r="D29" s="9" t="s">
        <v>365</v>
      </c>
      <c r="E29" s="9"/>
      <c r="F29" s="2">
        <v>61131</v>
      </c>
      <c r="H29" s="2">
        <v>60899</v>
      </c>
      <c r="I29" s="4">
        <v>-4881051.6175288828</v>
      </c>
      <c r="J29" s="4">
        <f t="shared" si="7"/>
        <v>-79.845767573389651</v>
      </c>
      <c r="K29" s="4"/>
      <c r="L29" s="4">
        <v>-3523818.7195526194</v>
      </c>
      <c r="M29" s="4">
        <f t="shared" si="8"/>
        <v>-57.863326484057531</v>
      </c>
      <c r="N29" s="21"/>
      <c r="O29" s="4">
        <f t="shared" si="39"/>
        <v>-3073395.1708579226</v>
      </c>
      <c r="P29" s="4">
        <f t="shared" si="9"/>
        <v>-50.467087650994642</v>
      </c>
      <c r="Q29" s="21"/>
      <c r="R29" s="4">
        <f t="shared" si="10"/>
        <v>-6597213.8904105425</v>
      </c>
      <c r="S29" s="4">
        <f t="shared" si="11"/>
        <v>-108.33041413505218</v>
      </c>
      <c r="T29" s="21"/>
      <c r="U29" s="21"/>
      <c r="V29" s="21"/>
      <c r="W29" s="22">
        <v>18939462.763003118</v>
      </c>
      <c r="X29" s="6"/>
      <c r="Y29" s="2">
        <v>4897797.3057714207</v>
      </c>
      <c r="Z29" s="82">
        <f t="shared" si="12"/>
        <v>5987702.5658432934</v>
      </c>
      <c r="AA29" s="82">
        <f t="shared" si="13"/>
        <v>5988588.1569021568</v>
      </c>
      <c r="AB29" s="2"/>
      <c r="AC29" s="2">
        <v>2615194.4418050661</v>
      </c>
      <c r="AD29" s="2">
        <v>3709251.7900940962</v>
      </c>
      <c r="AE29" s="2">
        <v>1094057.3482890304</v>
      </c>
      <c r="AF29" s="2">
        <f t="shared" si="14"/>
        <v>17.896931970506458</v>
      </c>
      <c r="AG29" s="83"/>
      <c r="AH29" s="6">
        <v>13102242.896801708</v>
      </c>
      <c r="AI29" s="6">
        <v>264971.3685520892</v>
      </c>
      <c r="AJ29" s="6">
        <v>410357.37002636382</v>
      </c>
      <c r="AK29" s="30">
        <f t="shared" si="15"/>
        <v>114900.06360738188</v>
      </c>
      <c r="AL29" s="6"/>
      <c r="AM29" s="6">
        <f t="shared" si="16"/>
        <v>-2963475.506060475</v>
      </c>
      <c r="AN29" s="6">
        <f t="shared" si="17"/>
        <v>5988588.1569021568</v>
      </c>
      <c r="AO29" s="7"/>
      <c r="AP29" s="6">
        <f t="shared" si="18"/>
        <v>3025112.6508416818</v>
      </c>
      <c r="AQ29" s="6">
        <f t="shared" si="19"/>
        <v>49.674258211820913</v>
      </c>
      <c r="AR29" s="7"/>
      <c r="AS29" s="6">
        <f t="shared" si="20"/>
        <v>-3025112.6508416818</v>
      </c>
      <c r="AT29" s="6">
        <f t="shared" si="21"/>
        <v>-49.674258211820913</v>
      </c>
      <c r="AU29" s="7"/>
      <c r="AV29" s="6">
        <f t="shared" si="22"/>
        <v>-6548931.3703943007</v>
      </c>
      <c r="AW29" s="6">
        <f t="shared" si="23"/>
        <v>-107.53758469587844</v>
      </c>
      <c r="AX29" s="21"/>
      <c r="AY29" s="6">
        <f t="shared" si="24"/>
        <v>-331588.91214323038</v>
      </c>
      <c r="AZ29" s="6">
        <f t="shared" si="25"/>
        <v>264971.3685520892</v>
      </c>
      <c r="BA29" s="6">
        <f t="shared" si="26"/>
        <v>114900.06360738188</v>
      </c>
      <c r="BB29" s="6"/>
      <c r="BC29" s="6">
        <f t="shared" si="27"/>
        <v>47786.955513850146</v>
      </c>
      <c r="BD29" s="6">
        <f t="shared" si="28"/>
        <v>495.56450239075639</v>
      </c>
      <c r="BE29" s="6">
        <f t="shared" si="29"/>
        <v>48282.520016240902</v>
      </c>
      <c r="BF29" s="6">
        <f t="shared" si="30"/>
        <v>0.78469195740242281</v>
      </c>
      <c r="BG29" s="6">
        <f t="shared" si="31"/>
        <v>8.1374817713058736E-3</v>
      </c>
      <c r="BH29" s="6">
        <f t="shared" si="32"/>
        <v>0.79282943917372861</v>
      </c>
      <c r="BI29" s="6"/>
      <c r="BJ29" s="6">
        <f t="shared" si="33"/>
        <v>-47786.955513850146</v>
      </c>
      <c r="BK29" s="6">
        <f t="shared" si="34"/>
        <v>-495.56450239075639</v>
      </c>
      <c r="BL29" s="6">
        <f t="shared" si="35"/>
        <v>-48282.520016240902</v>
      </c>
      <c r="BM29" s="6">
        <f t="shared" si="36"/>
        <v>-0.78469195740242281</v>
      </c>
      <c r="BN29" s="6">
        <f t="shared" si="37"/>
        <v>-8.1374817713058736E-3</v>
      </c>
      <c r="BO29" s="6">
        <f t="shared" si="38"/>
        <v>-0.79282943917372861</v>
      </c>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8" t="s">
        <v>0</v>
      </c>
      <c r="DN29" s="84">
        <v>8450</v>
      </c>
      <c r="DY29" s="8" t="s">
        <v>0</v>
      </c>
      <c r="DZ29" s="8">
        <v>1</v>
      </c>
      <c r="EA29" s="8">
        <v>0</v>
      </c>
      <c r="EB29" s="8">
        <v>0</v>
      </c>
      <c r="EC29" s="8">
        <v>0</v>
      </c>
      <c r="ED29" s="8">
        <v>0</v>
      </c>
      <c r="EE29" s="8">
        <v>1</v>
      </c>
      <c r="EF29" s="8" t="s">
        <v>0</v>
      </c>
    </row>
    <row r="30" spans="1:140" ht="12.75" customHeight="1" x14ac:dyDescent="0.2">
      <c r="A30" s="9">
        <v>1969</v>
      </c>
      <c r="B30" s="63"/>
      <c r="C30" s="9">
        <v>1</v>
      </c>
      <c r="D30" s="9" t="s">
        <v>367</v>
      </c>
      <c r="E30" s="9"/>
      <c r="F30" s="2">
        <v>62347.62</v>
      </c>
      <c r="H30" s="2">
        <v>63031</v>
      </c>
      <c r="I30" s="4">
        <v>-3546060.4471330876</v>
      </c>
      <c r="J30" s="4">
        <f t="shared" si="7"/>
        <v>-56.875634501093828</v>
      </c>
      <c r="K30" s="4"/>
      <c r="L30" s="4">
        <v>-4841832.9083465366</v>
      </c>
      <c r="M30" s="4">
        <f t="shared" si="8"/>
        <v>-76.81669191900076</v>
      </c>
      <c r="N30" s="21"/>
      <c r="O30" s="4">
        <f t="shared" si="39"/>
        <v>-2248582.7309750738</v>
      </c>
      <c r="P30" s="4">
        <f t="shared" si="9"/>
        <v>-35.674235391713182</v>
      </c>
      <c r="Q30" s="21"/>
      <c r="R30" s="4">
        <f t="shared" si="10"/>
        <v>-7090415.6393216103</v>
      </c>
      <c r="S30" s="4">
        <f t="shared" si="11"/>
        <v>-112.49092731071394</v>
      </c>
      <c r="T30" s="21"/>
      <c r="U30" s="21"/>
      <c r="V30" s="21"/>
      <c r="W30" s="22">
        <v>16696910.285540331</v>
      </c>
      <c r="X30" s="6"/>
      <c r="Y30" s="2">
        <v>3908422.050660443</v>
      </c>
      <c r="Z30" s="82">
        <f t="shared" si="12"/>
        <v>4781714.7670703782</v>
      </c>
      <c r="AA30" s="82">
        <f t="shared" si="13"/>
        <v>4782421.9905500319</v>
      </c>
      <c r="AB30" s="2"/>
      <c r="AC30" s="2">
        <v>1483848.4885182949</v>
      </c>
      <c r="AD30" s="2">
        <v>2347672.9944200637</v>
      </c>
      <c r="AE30" s="2">
        <v>863824.50590176904</v>
      </c>
      <c r="AF30" s="2">
        <f t="shared" si="14"/>
        <v>13.854971623644479</v>
      </c>
      <c r="AG30" s="83"/>
      <c r="AH30" s="6">
        <v>7484778.2014883617</v>
      </c>
      <c r="AI30" s="6">
        <v>195762.42900490167</v>
      </c>
      <c r="AJ30" s="6">
        <v>258581.35645496935</v>
      </c>
      <c r="AK30" s="30">
        <f t="shared" si="15"/>
        <v>72402.779807391431</v>
      </c>
      <c r="AL30" s="6"/>
      <c r="AM30" s="6">
        <f t="shared" si="16"/>
        <v>-2612581.2161232652</v>
      </c>
      <c r="AN30" s="6">
        <f t="shared" si="17"/>
        <v>4782421.9905500319</v>
      </c>
      <c r="AO30" s="7"/>
      <c r="AP30" s="6">
        <f t="shared" si="18"/>
        <v>2169840.7744267667</v>
      </c>
      <c r="AQ30" s="6">
        <f t="shared" si="19"/>
        <v>34.424977779612675</v>
      </c>
      <c r="AR30" s="7"/>
      <c r="AS30" s="6">
        <f t="shared" si="20"/>
        <v>-2169840.7744267667</v>
      </c>
      <c r="AT30" s="6">
        <f t="shared" si="21"/>
        <v>-34.424977779612675</v>
      </c>
      <c r="AU30" s="7"/>
      <c r="AV30" s="6">
        <f t="shared" si="22"/>
        <v>-7011673.6827733032</v>
      </c>
      <c r="AW30" s="6">
        <f t="shared" si="23"/>
        <v>-111.24166969861344</v>
      </c>
      <c r="AX30" s="21"/>
      <c r="AY30" s="6">
        <f t="shared" si="24"/>
        <v>-189423.2522639861</v>
      </c>
      <c r="AZ30" s="6">
        <f t="shared" si="25"/>
        <v>195762.42900490167</v>
      </c>
      <c r="BA30" s="6">
        <f t="shared" si="26"/>
        <v>72402.779807391431</v>
      </c>
      <c r="BB30" s="6"/>
      <c r="BC30" s="6">
        <f t="shared" si="27"/>
        <v>71693.811653252371</v>
      </c>
      <c r="BD30" s="6">
        <f t="shared" si="28"/>
        <v>7048.1448950547565</v>
      </c>
      <c r="BE30" s="6">
        <f t="shared" si="29"/>
        <v>78741.95654830712</v>
      </c>
      <c r="BF30" s="6">
        <f t="shared" si="30"/>
        <v>1.1374373189898996</v>
      </c>
      <c r="BG30" s="6">
        <f t="shared" si="31"/>
        <v>0.11182029311060837</v>
      </c>
      <c r="BH30" s="6">
        <f t="shared" si="32"/>
        <v>1.2492576121005079</v>
      </c>
      <c r="BI30" s="6"/>
      <c r="BJ30" s="6">
        <f t="shared" si="33"/>
        <v>-71693.811653252371</v>
      </c>
      <c r="BK30" s="6">
        <f t="shared" si="34"/>
        <v>-7048.1448950547565</v>
      </c>
      <c r="BL30" s="6">
        <f t="shared" si="35"/>
        <v>-78741.95654830712</v>
      </c>
      <c r="BM30" s="6">
        <f t="shared" si="36"/>
        <v>-1.1374373189898996</v>
      </c>
      <c r="BN30" s="6">
        <f t="shared" si="37"/>
        <v>-0.11182029311060837</v>
      </c>
      <c r="BO30" s="6">
        <f t="shared" si="38"/>
        <v>-1.2492576121005079</v>
      </c>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8" t="s">
        <v>0</v>
      </c>
      <c r="DN30" s="84">
        <v>9113</v>
      </c>
      <c r="DY30" s="8" t="s">
        <v>0</v>
      </c>
      <c r="DZ30" s="8">
        <v>1</v>
      </c>
      <c r="EA30" s="8">
        <v>0</v>
      </c>
      <c r="EB30" s="8">
        <v>0</v>
      </c>
      <c r="EC30" s="8">
        <v>0</v>
      </c>
      <c r="ED30" s="8">
        <v>0</v>
      </c>
      <c r="EE30" s="8">
        <v>1</v>
      </c>
      <c r="EF30" s="8" t="s">
        <v>0</v>
      </c>
    </row>
    <row r="31" spans="1:140" ht="12.75" customHeight="1" x14ac:dyDescent="0.2">
      <c r="A31" s="9">
        <v>14</v>
      </c>
      <c r="B31" s="63"/>
      <c r="C31" s="9">
        <v>1</v>
      </c>
      <c r="D31" s="9" t="s">
        <v>423</v>
      </c>
      <c r="E31" s="9"/>
      <c r="F31" s="2">
        <v>229494</v>
      </c>
      <c r="H31" s="2">
        <v>231299</v>
      </c>
      <c r="I31" s="4">
        <v>27255510.494983733</v>
      </c>
      <c r="J31" s="4">
        <f t="shared" si="7"/>
        <v>118.76349924173935</v>
      </c>
      <c r="K31" s="4"/>
      <c r="L31" s="4">
        <v>39979132.759612121</v>
      </c>
      <c r="M31" s="4">
        <f t="shared" si="8"/>
        <v>172.84611156819579</v>
      </c>
      <c r="N31" s="21"/>
      <c r="O31" s="4">
        <f t="shared" si="39"/>
        <v>-8276922.1481396351</v>
      </c>
      <c r="P31" s="4">
        <f t="shared" si="9"/>
        <v>-35.784513327509565</v>
      </c>
      <c r="Q31" s="21"/>
      <c r="R31" s="4">
        <f t="shared" si="10"/>
        <v>31702210.611472487</v>
      </c>
      <c r="S31" s="4">
        <f t="shared" si="11"/>
        <v>137.06159824068624</v>
      </c>
      <c r="T31" s="21"/>
      <c r="U31" s="21"/>
      <c r="V31" s="21"/>
      <c r="W31" s="22">
        <v>55747468.902421288</v>
      </c>
      <c r="X31" s="6"/>
      <c r="Y31" s="2">
        <v>12440109.59322032</v>
      </c>
      <c r="Z31" s="82">
        <f t="shared" si="12"/>
        <v>17413741.039004624</v>
      </c>
      <c r="AA31" s="82">
        <f t="shared" si="13"/>
        <v>17416316.559948742</v>
      </c>
      <c r="AB31" s="2"/>
      <c r="AC31" s="2">
        <v>7207858.961181025</v>
      </c>
      <c r="AD31" s="2">
        <v>12142677.421350859</v>
      </c>
      <c r="AE31" s="2">
        <v>4934818.460169835</v>
      </c>
      <c r="AF31" s="2">
        <f t="shared" si="14"/>
        <v>21.503039121588518</v>
      </c>
      <c r="AG31" s="83"/>
      <c r="AH31" s="6">
        <v>76390479.771821707</v>
      </c>
      <c r="AI31" s="6">
        <v>1087569.0500272291</v>
      </c>
      <c r="AJ31" s="6">
        <v>1532750.3592765611</v>
      </c>
      <c r="AK31" s="30">
        <f t="shared" si="15"/>
        <v>429170.10059743712</v>
      </c>
      <c r="AL31" s="6"/>
      <c r="AM31" s="6">
        <f t="shared" si="16"/>
        <v>-8722858.7571085747</v>
      </c>
      <c r="AN31" s="6">
        <f t="shared" si="17"/>
        <v>17416316.559948742</v>
      </c>
      <c r="AO31" s="7"/>
      <c r="AP31" s="6">
        <f t="shared" si="18"/>
        <v>8693457.8028401677</v>
      </c>
      <c r="AQ31" s="6">
        <f t="shared" si="19"/>
        <v>37.58536700478674</v>
      </c>
      <c r="AR31" s="7"/>
      <c r="AS31" s="6">
        <f t="shared" si="20"/>
        <v>-8693457.8028401677</v>
      </c>
      <c r="AT31" s="6">
        <f t="shared" si="21"/>
        <v>-37.58536700478674</v>
      </c>
      <c r="AU31" s="7"/>
      <c r="AV31" s="6">
        <f t="shared" si="22"/>
        <v>31285674.956771955</v>
      </c>
      <c r="AW31" s="6">
        <f t="shared" si="23"/>
        <v>135.26074456340908</v>
      </c>
      <c r="AX31" s="21"/>
      <c r="AY31" s="6">
        <f t="shared" si="24"/>
        <v>-1933274.8053252001</v>
      </c>
      <c r="AZ31" s="6">
        <f t="shared" si="25"/>
        <v>1087569.0500272291</v>
      </c>
      <c r="BA31" s="6">
        <f t="shared" si="26"/>
        <v>429170.10059743712</v>
      </c>
      <c r="BB31" s="6"/>
      <c r="BC31" s="6">
        <f t="shared" si="27"/>
        <v>-178689.07399231847</v>
      </c>
      <c r="BD31" s="6">
        <f t="shared" si="28"/>
        <v>-237846.5807082142</v>
      </c>
      <c r="BE31" s="6">
        <f t="shared" si="29"/>
        <v>-416535.65470053267</v>
      </c>
      <c r="BF31" s="6">
        <f t="shared" si="30"/>
        <v>-0.77254581296209013</v>
      </c>
      <c r="BG31" s="6">
        <f t="shared" si="31"/>
        <v>-1.0283078643150823</v>
      </c>
      <c r="BH31" s="6">
        <f t="shared" si="32"/>
        <v>-1.8008536772771724</v>
      </c>
      <c r="BI31" s="6"/>
      <c r="BJ31" s="6">
        <f t="shared" si="33"/>
        <v>178689.07399231847</v>
      </c>
      <c r="BK31" s="6">
        <f t="shared" si="34"/>
        <v>237846.5807082142</v>
      </c>
      <c r="BL31" s="6">
        <f t="shared" si="35"/>
        <v>416535.65470053267</v>
      </c>
      <c r="BM31" s="6">
        <f t="shared" si="36"/>
        <v>0.77254581296209013</v>
      </c>
      <c r="BN31" s="6">
        <f t="shared" si="37"/>
        <v>1.0283078643150823</v>
      </c>
      <c r="BO31" s="6">
        <f t="shared" si="38"/>
        <v>1.8008536772771724</v>
      </c>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8" t="s">
        <v>0</v>
      </c>
      <c r="DN31" s="84">
        <v>9614</v>
      </c>
      <c r="DY31" s="8" t="s">
        <v>0</v>
      </c>
      <c r="DZ31" s="8">
        <v>1</v>
      </c>
      <c r="EA31" s="8">
        <v>0</v>
      </c>
      <c r="EB31" s="8">
        <v>0</v>
      </c>
      <c r="EC31" s="8">
        <v>0</v>
      </c>
      <c r="ED31" s="8">
        <v>0</v>
      </c>
      <c r="EE31" s="8">
        <v>1</v>
      </c>
      <c r="EF31" s="8" t="s">
        <v>0</v>
      </c>
    </row>
    <row r="32" spans="1:140" ht="12.75" customHeight="1" x14ac:dyDescent="0.2">
      <c r="A32" s="9">
        <v>88</v>
      </c>
      <c r="B32" s="63"/>
      <c r="C32" s="9">
        <v>2</v>
      </c>
      <c r="D32" s="9" t="s">
        <v>74</v>
      </c>
      <c r="E32" s="9"/>
      <c r="F32" s="2">
        <v>941</v>
      </c>
      <c r="H32" s="2">
        <v>936</v>
      </c>
      <c r="I32" s="4">
        <v>109670.43301583474</v>
      </c>
      <c r="J32" s="4">
        <f t="shared" si="7"/>
        <v>116.54668758324627</v>
      </c>
      <c r="K32" s="4"/>
      <c r="L32" s="4">
        <v>242058.7794521047</v>
      </c>
      <c r="M32" s="4">
        <f t="shared" si="8"/>
        <v>258.60980710694946</v>
      </c>
      <c r="N32" s="21"/>
      <c r="O32" s="4">
        <f t="shared" si="39"/>
        <v>-7316.3482932260085</v>
      </c>
      <c r="P32" s="4">
        <f t="shared" si="9"/>
        <v>-7.8166114243867613</v>
      </c>
      <c r="Q32" s="21"/>
      <c r="R32" s="4">
        <f t="shared" si="10"/>
        <v>234742.43115887869</v>
      </c>
      <c r="S32" s="4">
        <f t="shared" si="11"/>
        <v>250.7931956825627</v>
      </c>
      <c r="T32" s="21"/>
      <c r="U32" s="21"/>
      <c r="V32" s="21"/>
      <c r="W32" s="22">
        <v>140033.49944134298</v>
      </c>
      <c r="X32" s="6"/>
      <c r="Y32" s="2">
        <v>4896.8296996500176</v>
      </c>
      <c r="Z32" s="82">
        <f t="shared" si="12"/>
        <v>28939.768447966111</v>
      </c>
      <c r="AA32" s="82">
        <f t="shared" si="13"/>
        <v>28944.048687323571</v>
      </c>
      <c r="AB32" s="2"/>
      <c r="AC32" s="2">
        <v>4242.0559305976403</v>
      </c>
      <c r="AD32" s="2">
        <v>28413.429180774401</v>
      </c>
      <c r="AE32" s="2">
        <v>24171.373250176759</v>
      </c>
      <c r="AF32" s="2">
        <f t="shared" si="14"/>
        <v>25.68690037213258</v>
      </c>
      <c r="AG32" s="83"/>
      <c r="AH32" s="6">
        <v>86124.312226757451</v>
      </c>
      <c r="AI32" s="6">
        <v>0</v>
      </c>
      <c r="AJ32" s="6">
        <v>8796.7474986086672</v>
      </c>
      <c r="AK32" s="30">
        <f t="shared" si="15"/>
        <v>2463.0892996104271</v>
      </c>
      <c r="AL32" s="6"/>
      <c r="AM32" s="6">
        <f t="shared" si="16"/>
        <v>-21911.173026142969</v>
      </c>
      <c r="AN32" s="6">
        <f t="shared" si="17"/>
        <v>28944.048687323571</v>
      </c>
      <c r="AO32" s="7"/>
      <c r="AP32" s="6">
        <f t="shared" si="18"/>
        <v>7032.875661180602</v>
      </c>
      <c r="AQ32" s="6">
        <f t="shared" si="19"/>
        <v>7.5137560482698742</v>
      </c>
      <c r="AR32" s="7"/>
      <c r="AS32" s="6">
        <f t="shared" si="20"/>
        <v>-7032.875661180602</v>
      </c>
      <c r="AT32" s="6">
        <f t="shared" si="21"/>
        <v>-7.5137560482698742</v>
      </c>
      <c r="AU32" s="7"/>
      <c r="AV32" s="6">
        <f t="shared" si="22"/>
        <v>235025.90379092412</v>
      </c>
      <c r="AW32" s="6">
        <f t="shared" si="23"/>
        <v>251.09605105867962</v>
      </c>
      <c r="AX32" s="21"/>
      <c r="AY32" s="6">
        <f t="shared" si="24"/>
        <v>-2179.616667565022</v>
      </c>
      <c r="AZ32" s="6">
        <f t="shared" si="25"/>
        <v>0</v>
      </c>
      <c r="BA32" s="6">
        <f t="shared" si="26"/>
        <v>2463.0892996104271</v>
      </c>
      <c r="BB32" s="6"/>
      <c r="BC32" s="6">
        <f t="shared" si="27"/>
        <v>-1427.6073452932444</v>
      </c>
      <c r="BD32" s="6">
        <f t="shared" si="28"/>
        <v>1711.0799773386507</v>
      </c>
      <c r="BE32" s="6">
        <f t="shared" si="29"/>
        <v>283.47263204540627</v>
      </c>
      <c r="BF32" s="6">
        <f t="shared" si="30"/>
        <v>-1.5252215227491928</v>
      </c>
      <c r="BG32" s="6">
        <f t="shared" si="31"/>
        <v>1.8280768988660798</v>
      </c>
      <c r="BH32" s="6">
        <f t="shared" si="32"/>
        <v>0.30285537611688707</v>
      </c>
      <c r="BI32" s="6"/>
      <c r="BJ32" s="6">
        <f t="shared" si="33"/>
        <v>1427.6073452932444</v>
      </c>
      <c r="BK32" s="6">
        <f t="shared" si="34"/>
        <v>-1711.0799773386507</v>
      </c>
      <c r="BL32" s="6">
        <f t="shared" si="35"/>
        <v>-283.47263204540627</v>
      </c>
      <c r="BM32" s="6">
        <f t="shared" si="36"/>
        <v>1.5252215227491928</v>
      </c>
      <c r="BN32" s="6">
        <f t="shared" si="37"/>
        <v>-1.8280768988660798</v>
      </c>
      <c r="BO32" s="6">
        <f t="shared" si="38"/>
        <v>-0.30285537611688707</v>
      </c>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8" t="s">
        <v>0</v>
      </c>
      <c r="DN32" s="84">
        <v>9748</v>
      </c>
      <c r="DY32" s="8" t="s">
        <v>0</v>
      </c>
      <c r="DZ32" s="8">
        <v>1</v>
      </c>
      <c r="EA32" s="8">
        <v>0</v>
      </c>
      <c r="EB32" s="8">
        <v>0</v>
      </c>
      <c r="EC32" s="8">
        <v>0</v>
      </c>
      <c r="ED32" s="8">
        <v>0</v>
      </c>
      <c r="EE32" s="8">
        <v>1</v>
      </c>
      <c r="EF32" s="8" t="s">
        <v>0</v>
      </c>
    </row>
    <row r="33" spans="1:136" ht="12.75" customHeight="1" x14ac:dyDescent="0.2">
      <c r="A33" s="9">
        <v>96</v>
      </c>
      <c r="B33" s="63"/>
      <c r="C33" s="9">
        <v>2</v>
      </c>
      <c r="D33" s="9" t="s">
        <v>75</v>
      </c>
      <c r="E33" s="9"/>
      <c r="F33" s="2">
        <v>1085</v>
      </c>
      <c r="H33" s="2">
        <v>1138</v>
      </c>
      <c r="I33" s="4">
        <v>498535.36121170479</v>
      </c>
      <c r="J33" s="4">
        <f t="shared" si="7"/>
        <v>459.4795955868247</v>
      </c>
      <c r="K33" s="4"/>
      <c r="L33" s="4">
        <v>442709.50325346936</v>
      </c>
      <c r="M33" s="4">
        <f t="shared" si="8"/>
        <v>389.02416806104515</v>
      </c>
      <c r="N33" s="21"/>
      <c r="O33" s="4">
        <f t="shared" si="39"/>
        <v>-1566.8278651345115</v>
      </c>
      <c r="P33" s="4">
        <f t="shared" si="9"/>
        <v>-1.3768258920338414</v>
      </c>
      <c r="Q33" s="21"/>
      <c r="R33" s="4">
        <f t="shared" si="10"/>
        <v>441142.67538833484</v>
      </c>
      <c r="S33" s="4">
        <f t="shared" si="11"/>
        <v>387.64734216901127</v>
      </c>
      <c r="T33" s="21"/>
      <c r="U33" s="21"/>
      <c r="V33" s="21"/>
      <c r="W33" s="22">
        <v>183489.85963317406</v>
      </c>
      <c r="X33" s="6"/>
      <c r="Y33" s="2">
        <v>4896.8296996500176</v>
      </c>
      <c r="Z33" s="82">
        <f t="shared" si="12"/>
        <v>30248.92440813034</v>
      </c>
      <c r="AA33" s="82">
        <f t="shared" si="13"/>
        <v>30253.398273807783</v>
      </c>
      <c r="AB33" s="2"/>
      <c r="AC33" s="2">
        <v>4242.0559305976403</v>
      </c>
      <c r="AD33" s="2">
        <v>28413.429180774401</v>
      </c>
      <c r="AE33" s="2">
        <v>24171.373250176759</v>
      </c>
      <c r="AF33" s="2">
        <f t="shared" si="14"/>
        <v>22.27776336421821</v>
      </c>
      <c r="AG33" s="83"/>
      <c r="AH33" s="6">
        <v>96366.711484280037</v>
      </c>
      <c r="AI33" s="6">
        <v>0</v>
      </c>
      <c r="AJ33" s="6">
        <v>8796.7474986086672</v>
      </c>
      <c r="AK33" s="30">
        <f t="shared" si="15"/>
        <v>2463.0892996104271</v>
      </c>
      <c r="AL33" s="6"/>
      <c r="AM33" s="6">
        <f t="shared" si="16"/>
        <v>-28710.830472741665</v>
      </c>
      <c r="AN33" s="6">
        <f t="shared" si="17"/>
        <v>30253.398273807783</v>
      </c>
      <c r="AO33" s="7"/>
      <c r="AP33" s="6">
        <f t="shared" si="18"/>
        <v>1542.5678010661177</v>
      </c>
      <c r="AQ33" s="6">
        <f t="shared" si="19"/>
        <v>1.3555077338015094</v>
      </c>
      <c r="AR33" s="7"/>
      <c r="AS33" s="6">
        <f t="shared" si="20"/>
        <v>-1542.5678010661177</v>
      </c>
      <c r="AT33" s="6">
        <f t="shared" si="21"/>
        <v>-1.3555077338015094</v>
      </c>
      <c r="AU33" s="7"/>
      <c r="AV33" s="6">
        <f t="shared" si="22"/>
        <v>441166.93545240327</v>
      </c>
      <c r="AW33" s="6">
        <f t="shared" si="23"/>
        <v>387.66866032724363</v>
      </c>
      <c r="AX33" s="21"/>
      <c r="AY33" s="6">
        <f t="shared" si="24"/>
        <v>-2438.8292355420349</v>
      </c>
      <c r="AZ33" s="6">
        <f t="shared" si="25"/>
        <v>0</v>
      </c>
      <c r="BA33" s="6">
        <f t="shared" si="26"/>
        <v>2463.0892996104271</v>
      </c>
      <c r="BB33" s="6"/>
      <c r="BC33" s="6">
        <f t="shared" si="27"/>
        <v>-1597.3866333410444</v>
      </c>
      <c r="BD33" s="6">
        <f t="shared" si="28"/>
        <v>1621.6466974094383</v>
      </c>
      <c r="BE33" s="6">
        <f t="shared" si="29"/>
        <v>24.260064068393831</v>
      </c>
      <c r="BF33" s="6">
        <f t="shared" si="30"/>
        <v>-1.4036789396669986</v>
      </c>
      <c r="BG33" s="6">
        <f t="shared" si="31"/>
        <v>1.4249970978993307</v>
      </c>
      <c r="BH33" s="6">
        <f t="shared" si="32"/>
        <v>2.1318158232332012E-2</v>
      </c>
      <c r="BI33" s="6"/>
      <c r="BJ33" s="6">
        <f t="shared" si="33"/>
        <v>1597.3866333410444</v>
      </c>
      <c r="BK33" s="6">
        <f t="shared" si="34"/>
        <v>-1621.6466974094383</v>
      </c>
      <c r="BL33" s="6">
        <f t="shared" si="35"/>
        <v>-24.260064068393831</v>
      </c>
      <c r="BM33" s="6">
        <f t="shared" si="36"/>
        <v>1.4036789396669986</v>
      </c>
      <c r="BN33" s="6">
        <f t="shared" si="37"/>
        <v>-1.4249970978993307</v>
      </c>
      <c r="BO33" s="6">
        <f t="shared" si="38"/>
        <v>-2.1318158232332012E-2</v>
      </c>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8" t="s">
        <v>0</v>
      </c>
      <c r="DN33" s="84">
        <v>9757</v>
      </c>
      <c r="DY33" s="8" t="s">
        <v>0</v>
      </c>
      <c r="DZ33" s="8">
        <v>1</v>
      </c>
      <c r="EA33" s="8">
        <v>0</v>
      </c>
      <c r="EB33" s="8">
        <v>0</v>
      </c>
      <c r="EC33" s="8">
        <v>0</v>
      </c>
      <c r="ED33" s="8">
        <v>0</v>
      </c>
      <c r="EE33" s="8">
        <v>1</v>
      </c>
      <c r="EF33" s="8" t="s">
        <v>0</v>
      </c>
    </row>
    <row r="34" spans="1:136" ht="12.75" customHeight="1" x14ac:dyDescent="0.2">
      <c r="A34" s="9">
        <v>60</v>
      </c>
      <c r="B34" s="63"/>
      <c r="C34" s="9">
        <v>2</v>
      </c>
      <c r="D34" s="9" t="s">
        <v>77</v>
      </c>
      <c r="E34" s="9"/>
      <c r="F34" s="2">
        <v>3633</v>
      </c>
      <c r="H34" s="2">
        <v>3673</v>
      </c>
      <c r="I34" s="4">
        <v>145681.90423071967</v>
      </c>
      <c r="J34" s="4">
        <f t="shared" si="7"/>
        <v>40.099615808070375</v>
      </c>
      <c r="K34" s="4"/>
      <c r="L34" s="4">
        <v>120528.68200274621</v>
      </c>
      <c r="M34" s="4">
        <f t="shared" si="8"/>
        <v>32.814778655798044</v>
      </c>
      <c r="N34" s="21"/>
      <c r="O34" s="4">
        <f t="shared" si="39"/>
        <v>36812.174558541315</v>
      </c>
      <c r="P34" s="4">
        <f t="shared" si="9"/>
        <v>10.022372599657315</v>
      </c>
      <c r="Q34" s="21"/>
      <c r="R34" s="4">
        <f t="shared" si="10"/>
        <v>157340.85656128754</v>
      </c>
      <c r="S34" s="4">
        <f t="shared" si="11"/>
        <v>42.83715125545536</v>
      </c>
      <c r="T34" s="21"/>
      <c r="U34" s="21"/>
      <c r="V34" s="21"/>
      <c r="W34" s="22">
        <v>707784.83576421731</v>
      </c>
      <c r="X34" s="6"/>
      <c r="Y34" s="2">
        <v>81341.83954213254</v>
      </c>
      <c r="Z34" s="82">
        <f t="shared" si="12"/>
        <v>70172.66730208775</v>
      </c>
      <c r="AA34" s="82">
        <f t="shared" si="13"/>
        <v>70183.045955011126</v>
      </c>
      <c r="AB34" s="2"/>
      <c r="AC34" s="2">
        <v>44678.464820247696</v>
      </c>
      <c r="AD34" s="2">
        <v>33630.927998009</v>
      </c>
      <c r="AE34" s="2">
        <v>-11047.536822238697</v>
      </c>
      <c r="AF34" s="2">
        <f t="shared" si="14"/>
        <v>-3.0408854451524077</v>
      </c>
      <c r="AG34" s="83"/>
      <c r="AH34" s="6">
        <v>183451.2608643618</v>
      </c>
      <c r="AI34" s="6">
        <v>5932.1948183303321</v>
      </c>
      <c r="AJ34" s="6">
        <v>8796.7474986086672</v>
      </c>
      <c r="AK34" s="30">
        <f t="shared" si="15"/>
        <v>2463.0892996104271</v>
      </c>
      <c r="AL34" s="6"/>
      <c r="AM34" s="6">
        <f t="shared" si="16"/>
        <v>-110747.75724080282</v>
      </c>
      <c r="AN34" s="6">
        <f t="shared" si="17"/>
        <v>70183.045955011126</v>
      </c>
      <c r="AO34" s="7"/>
      <c r="AP34" s="6">
        <f t="shared" si="18"/>
        <v>-40564.711285791695</v>
      </c>
      <c r="AQ34" s="6">
        <f t="shared" si="19"/>
        <v>-11.044027031252844</v>
      </c>
      <c r="AR34" s="7"/>
      <c r="AS34" s="6">
        <f t="shared" si="20"/>
        <v>40564.711285791695</v>
      </c>
      <c r="AT34" s="6">
        <f t="shared" si="21"/>
        <v>11.044027031252844</v>
      </c>
      <c r="AU34" s="7"/>
      <c r="AV34" s="6">
        <f t="shared" si="22"/>
        <v>161093.39328853792</v>
      </c>
      <c r="AW34" s="6">
        <f t="shared" si="23"/>
        <v>43.858805687050889</v>
      </c>
      <c r="AX34" s="21"/>
      <c r="AY34" s="6">
        <f t="shared" si="24"/>
        <v>-4642.7473906903806</v>
      </c>
      <c r="AZ34" s="6">
        <f t="shared" si="25"/>
        <v>5932.1948183303321</v>
      </c>
      <c r="BA34" s="6">
        <f t="shared" si="26"/>
        <v>2463.0892996104271</v>
      </c>
      <c r="BB34" s="6"/>
      <c r="BC34" s="6">
        <f t="shared" si="27"/>
        <v>2891.2838288327234</v>
      </c>
      <c r="BD34" s="6">
        <f t="shared" si="28"/>
        <v>861.25289841765789</v>
      </c>
      <c r="BE34" s="6">
        <f t="shared" si="29"/>
        <v>3752.5367272503813</v>
      </c>
      <c r="BF34" s="6">
        <f t="shared" si="30"/>
        <v>0.78717229208623019</v>
      </c>
      <c r="BG34" s="6">
        <f t="shared" si="31"/>
        <v>0.23448213950929972</v>
      </c>
      <c r="BH34" s="6">
        <f t="shared" si="32"/>
        <v>1.0216544315955298</v>
      </c>
      <c r="BI34" s="6"/>
      <c r="BJ34" s="6">
        <f t="shared" si="33"/>
        <v>-2891.2838288327234</v>
      </c>
      <c r="BK34" s="6">
        <f t="shared" si="34"/>
        <v>-861.25289841765789</v>
      </c>
      <c r="BL34" s="6">
        <f t="shared" si="35"/>
        <v>-3752.5367272503813</v>
      </c>
      <c r="BM34" s="6">
        <f t="shared" si="36"/>
        <v>-0.78717229208623019</v>
      </c>
      <c r="BN34" s="6">
        <f t="shared" si="37"/>
        <v>-0.23448213950929972</v>
      </c>
      <c r="BO34" s="6">
        <f t="shared" si="38"/>
        <v>-1.0216544315955298</v>
      </c>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8" t="s">
        <v>0</v>
      </c>
      <c r="DN34" s="84">
        <v>9873</v>
      </c>
      <c r="DY34" s="8" t="s">
        <v>0</v>
      </c>
      <c r="DZ34" s="8">
        <v>1</v>
      </c>
      <c r="EA34" s="8">
        <v>0</v>
      </c>
      <c r="EB34" s="8">
        <v>0</v>
      </c>
      <c r="EC34" s="8">
        <v>0</v>
      </c>
      <c r="ED34" s="8">
        <v>0</v>
      </c>
      <c r="EE34" s="8">
        <v>1</v>
      </c>
      <c r="EF34" s="8" t="s">
        <v>0</v>
      </c>
    </row>
    <row r="35" spans="1:136" ht="12.75" customHeight="1" x14ac:dyDescent="0.2">
      <c r="A35" s="9">
        <v>93</v>
      </c>
      <c r="B35" s="63"/>
      <c r="C35" s="9">
        <v>2</v>
      </c>
      <c r="D35" s="9" t="s">
        <v>78</v>
      </c>
      <c r="E35" s="9"/>
      <c r="F35" s="2">
        <v>4859</v>
      </c>
      <c r="H35" s="2">
        <v>4890</v>
      </c>
      <c r="I35" s="4">
        <v>1023647.910724316</v>
      </c>
      <c r="J35" s="4">
        <f t="shared" si="7"/>
        <v>210.67048996178556</v>
      </c>
      <c r="K35" s="4"/>
      <c r="L35" s="4">
        <v>867505.55924004433</v>
      </c>
      <c r="M35" s="4">
        <f t="shared" si="8"/>
        <v>177.40399984458983</v>
      </c>
      <c r="N35" s="21"/>
      <c r="O35" s="4">
        <f t="shared" si="39"/>
        <v>38001.862714587573</v>
      </c>
      <c r="P35" s="4">
        <f t="shared" si="9"/>
        <v>7.7713420684228165</v>
      </c>
      <c r="Q35" s="21"/>
      <c r="R35" s="4">
        <f t="shared" si="10"/>
        <v>905507.42195463192</v>
      </c>
      <c r="S35" s="4">
        <f t="shared" si="11"/>
        <v>185.17534191301266</v>
      </c>
      <c r="T35" s="21"/>
      <c r="U35" s="21"/>
      <c r="V35" s="21"/>
      <c r="W35" s="22">
        <v>488403.63960602711</v>
      </c>
      <c r="X35" s="6"/>
      <c r="Y35" s="2">
        <v>4896.8296996500176</v>
      </c>
      <c r="Z35" s="82">
        <f t="shared" si="12"/>
        <v>39429.556829428504</v>
      </c>
      <c r="AA35" s="82">
        <f t="shared" si="13"/>
        <v>39435.388525742586</v>
      </c>
      <c r="AB35" s="2"/>
      <c r="AC35" s="2">
        <v>13794.3994740815</v>
      </c>
      <c r="AD35" s="2">
        <v>48108.207474816401</v>
      </c>
      <c r="AE35" s="2">
        <v>34313.808000734905</v>
      </c>
      <c r="AF35" s="2">
        <f t="shared" si="14"/>
        <v>7.0619073885027586</v>
      </c>
      <c r="AG35" s="83"/>
      <c r="AH35" s="6">
        <v>293749.83605530584</v>
      </c>
      <c r="AI35" s="6">
        <v>3954.7965455535682</v>
      </c>
      <c r="AJ35" s="6">
        <v>8796.7474986086672</v>
      </c>
      <c r="AK35" s="30">
        <f t="shared" si="15"/>
        <v>2463.0892996104271</v>
      </c>
      <c r="AL35" s="6"/>
      <c r="AM35" s="6">
        <f t="shared" si="16"/>
        <v>-76420.975671526801</v>
      </c>
      <c r="AN35" s="6">
        <f t="shared" si="17"/>
        <v>39435.388525742586</v>
      </c>
      <c r="AO35" s="7"/>
      <c r="AP35" s="6">
        <f t="shared" si="18"/>
        <v>-36985.587145784215</v>
      </c>
      <c r="AQ35" s="6">
        <f t="shared" si="19"/>
        <v>-7.5635147537391036</v>
      </c>
      <c r="AR35" s="7"/>
      <c r="AS35" s="6">
        <f t="shared" si="20"/>
        <v>36985.587145784215</v>
      </c>
      <c r="AT35" s="6">
        <f t="shared" si="21"/>
        <v>7.5635147537391036</v>
      </c>
      <c r="AU35" s="7"/>
      <c r="AV35" s="6">
        <f t="shared" si="22"/>
        <v>904491.1463858285</v>
      </c>
      <c r="AW35" s="6">
        <f t="shared" si="23"/>
        <v>184.96751459832893</v>
      </c>
      <c r="AX35" s="21"/>
      <c r="AY35" s="6">
        <f t="shared" si="24"/>
        <v>-7434.1614139673566</v>
      </c>
      <c r="AZ35" s="6">
        <f t="shared" si="25"/>
        <v>3954.7965455535682</v>
      </c>
      <c r="BA35" s="6">
        <f t="shared" si="26"/>
        <v>2463.0892996104271</v>
      </c>
      <c r="BB35" s="6"/>
      <c r="BC35" s="6">
        <f t="shared" si="27"/>
        <v>-914.43738838027684</v>
      </c>
      <c r="BD35" s="6">
        <f t="shared" si="28"/>
        <v>-101.83818042307985</v>
      </c>
      <c r="BE35" s="6">
        <f t="shared" si="29"/>
        <v>-1016.2755688033567</v>
      </c>
      <c r="BF35" s="6">
        <f t="shared" si="30"/>
        <v>-0.18700151091621203</v>
      </c>
      <c r="BG35" s="6">
        <f t="shared" si="31"/>
        <v>-2.082580376750099E-2</v>
      </c>
      <c r="BH35" s="6">
        <f t="shared" si="32"/>
        <v>-0.20782731468371302</v>
      </c>
      <c r="BI35" s="6"/>
      <c r="BJ35" s="6">
        <f t="shared" si="33"/>
        <v>914.43738838027684</v>
      </c>
      <c r="BK35" s="6">
        <f t="shared" si="34"/>
        <v>101.83818042307985</v>
      </c>
      <c r="BL35" s="6">
        <f t="shared" si="35"/>
        <v>1016.2755688033567</v>
      </c>
      <c r="BM35" s="6">
        <f t="shared" si="36"/>
        <v>0.18700151091621203</v>
      </c>
      <c r="BN35" s="6">
        <f t="shared" si="37"/>
        <v>2.082580376750099E-2</v>
      </c>
      <c r="BO35" s="6">
        <f t="shared" si="38"/>
        <v>0.20782731468371302</v>
      </c>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8" t="s">
        <v>0</v>
      </c>
      <c r="DN35" s="84">
        <v>10092</v>
      </c>
      <c r="DY35" s="8" t="s">
        <v>0</v>
      </c>
      <c r="DZ35" s="8">
        <v>1</v>
      </c>
      <c r="EA35" s="8">
        <v>0</v>
      </c>
      <c r="EB35" s="8">
        <v>0</v>
      </c>
      <c r="EC35" s="8">
        <v>0</v>
      </c>
      <c r="ED35" s="8">
        <v>0</v>
      </c>
      <c r="EE35" s="8">
        <v>1</v>
      </c>
      <c r="EF35" s="8" t="s">
        <v>0</v>
      </c>
    </row>
    <row r="36" spans="1:136" ht="12.75" customHeight="1" x14ac:dyDescent="0.2">
      <c r="A36" s="9">
        <v>72</v>
      </c>
      <c r="B36" s="63"/>
      <c r="C36" s="9">
        <v>2</v>
      </c>
      <c r="D36" s="9" t="s">
        <v>123</v>
      </c>
      <c r="E36" s="9"/>
      <c r="F36" s="2">
        <v>15860</v>
      </c>
      <c r="H36" s="2">
        <v>15758</v>
      </c>
      <c r="I36" s="4">
        <v>1373324.8432837636</v>
      </c>
      <c r="J36" s="4">
        <f t="shared" si="7"/>
        <v>86.59046931171271</v>
      </c>
      <c r="K36" s="4"/>
      <c r="L36" s="4">
        <v>1383213.453904164</v>
      </c>
      <c r="M36" s="4">
        <f t="shared" si="8"/>
        <v>87.778490538403602</v>
      </c>
      <c r="N36" s="21"/>
      <c r="O36" s="4">
        <f t="shared" si="39"/>
        <v>310408.31931651535</v>
      </c>
      <c r="P36" s="4">
        <f t="shared" si="9"/>
        <v>19.698459151955536</v>
      </c>
      <c r="Q36" s="21"/>
      <c r="R36" s="4">
        <f t="shared" si="10"/>
        <v>1693621.7732206793</v>
      </c>
      <c r="S36" s="4">
        <f t="shared" si="11"/>
        <v>107.47694969035913</v>
      </c>
      <c r="T36" s="21"/>
      <c r="U36" s="21"/>
      <c r="V36" s="21"/>
      <c r="W36" s="22">
        <v>4856683.7115540216</v>
      </c>
      <c r="X36" s="6"/>
      <c r="Y36" s="2">
        <v>386587.52926293231</v>
      </c>
      <c r="Z36" s="82">
        <f t="shared" si="12"/>
        <v>476524.72743117774</v>
      </c>
      <c r="AA36" s="82">
        <f t="shared" si="13"/>
        <v>476595.20622221648</v>
      </c>
      <c r="AB36" s="2"/>
      <c r="AC36" s="2">
        <v>490124.18780929002</v>
      </c>
      <c r="AD36" s="2">
        <v>580643.540706128</v>
      </c>
      <c r="AE36" s="2">
        <v>90519.352896837983</v>
      </c>
      <c r="AF36" s="2">
        <f t="shared" si="14"/>
        <v>5.7073992999267329</v>
      </c>
      <c r="AG36" s="83"/>
      <c r="AH36" s="6">
        <v>3836426.833166915</v>
      </c>
      <c r="AI36" s="6">
        <v>47457.558546642809</v>
      </c>
      <c r="AJ36" s="6">
        <v>80572.45164901216</v>
      </c>
      <c r="AK36" s="30">
        <f t="shared" si="15"/>
        <v>22560.286461723408</v>
      </c>
      <c r="AL36" s="6"/>
      <c r="AM36" s="6">
        <f t="shared" si="16"/>
        <v>-759929.85651041032</v>
      </c>
      <c r="AN36" s="6">
        <f t="shared" si="17"/>
        <v>476595.20622221648</v>
      </c>
      <c r="AO36" s="7"/>
      <c r="AP36" s="6">
        <f t="shared" si="18"/>
        <v>-283334.65028819384</v>
      </c>
      <c r="AQ36" s="6">
        <f t="shared" si="19"/>
        <v>-17.980368719900611</v>
      </c>
      <c r="AR36" s="7"/>
      <c r="AS36" s="6">
        <f t="shared" si="20"/>
        <v>283334.65028819384</v>
      </c>
      <c r="AT36" s="6">
        <f t="shared" si="21"/>
        <v>17.980368719900611</v>
      </c>
      <c r="AU36" s="7"/>
      <c r="AV36" s="6">
        <f t="shared" si="22"/>
        <v>1666548.104192358</v>
      </c>
      <c r="AW36" s="6">
        <f t="shared" si="23"/>
        <v>105.75885925830423</v>
      </c>
      <c r="AX36" s="21"/>
      <c r="AY36" s="6">
        <f t="shared" si="24"/>
        <v>-97091.51403668776</v>
      </c>
      <c r="AZ36" s="6">
        <f t="shared" si="25"/>
        <v>47457.558546642809</v>
      </c>
      <c r="BA36" s="6">
        <f t="shared" si="26"/>
        <v>22560.286461723408</v>
      </c>
      <c r="BB36" s="6"/>
      <c r="BC36" s="6">
        <f t="shared" si="27"/>
        <v>-16135.531315009495</v>
      </c>
      <c r="BD36" s="6">
        <f t="shared" si="28"/>
        <v>-10938.13771331199</v>
      </c>
      <c r="BE36" s="6">
        <f t="shared" si="29"/>
        <v>-27073.669028321485</v>
      </c>
      <c r="BF36" s="6">
        <f t="shared" si="30"/>
        <v>-1.0239580730428668</v>
      </c>
      <c r="BG36" s="6">
        <f t="shared" si="31"/>
        <v>-0.69413235901205672</v>
      </c>
      <c r="BH36" s="6">
        <f t="shared" si="32"/>
        <v>-1.7180904320549235</v>
      </c>
      <c r="BI36" s="6"/>
      <c r="BJ36" s="6">
        <f t="shared" si="33"/>
        <v>16135.531315009495</v>
      </c>
      <c r="BK36" s="6">
        <f t="shared" si="34"/>
        <v>10938.13771331199</v>
      </c>
      <c r="BL36" s="6">
        <f t="shared" si="35"/>
        <v>27073.669028321485</v>
      </c>
      <c r="BM36" s="6">
        <f t="shared" si="36"/>
        <v>1.0239580730428668</v>
      </c>
      <c r="BN36" s="6">
        <f t="shared" si="37"/>
        <v>0.69413235901205672</v>
      </c>
      <c r="BO36" s="6">
        <f t="shared" si="38"/>
        <v>1.7180904320549235</v>
      </c>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8" t="s">
        <v>0</v>
      </c>
      <c r="DN36" s="84">
        <v>10149</v>
      </c>
      <c r="DY36" s="8" t="s">
        <v>0</v>
      </c>
      <c r="DZ36" s="8">
        <v>1</v>
      </c>
      <c r="EA36" s="8">
        <v>0</v>
      </c>
      <c r="EB36" s="8">
        <v>0</v>
      </c>
      <c r="EC36" s="8">
        <v>0</v>
      </c>
      <c r="ED36" s="8">
        <v>0</v>
      </c>
      <c r="EE36" s="8">
        <v>1</v>
      </c>
      <c r="EF36" s="8" t="s">
        <v>0</v>
      </c>
    </row>
    <row r="37" spans="1:136" ht="12.75" customHeight="1" x14ac:dyDescent="0.2">
      <c r="A37" s="9">
        <v>1891</v>
      </c>
      <c r="B37" s="63"/>
      <c r="C37" s="9">
        <v>2</v>
      </c>
      <c r="D37" s="9" t="s">
        <v>146</v>
      </c>
      <c r="E37" s="9"/>
      <c r="F37" s="2">
        <v>18942</v>
      </c>
      <c r="H37" s="2">
        <v>18923</v>
      </c>
      <c r="I37" s="4">
        <v>6936.7448458152357</v>
      </c>
      <c r="J37" s="4">
        <f t="shared" si="7"/>
        <v>0.36620973739917834</v>
      </c>
      <c r="K37" s="4"/>
      <c r="L37" s="4">
        <v>415323.88346848823</v>
      </c>
      <c r="M37" s="4">
        <f t="shared" si="8"/>
        <v>21.948099321909222</v>
      </c>
      <c r="N37" s="21"/>
      <c r="O37" s="4">
        <f t="shared" si="39"/>
        <v>-362493.29694995534</v>
      </c>
      <c r="P37" s="4">
        <f t="shared" si="9"/>
        <v>-19.156227709663128</v>
      </c>
      <c r="Q37" s="21"/>
      <c r="R37" s="4">
        <f t="shared" si="10"/>
        <v>52830.586518532888</v>
      </c>
      <c r="S37" s="4">
        <f t="shared" si="11"/>
        <v>2.7918716122460965</v>
      </c>
      <c r="T37" s="21"/>
      <c r="U37" s="21"/>
      <c r="V37" s="21"/>
      <c r="W37" s="22">
        <v>5255589.8797112294</v>
      </c>
      <c r="X37" s="6"/>
      <c r="Y37" s="2">
        <v>1371989.1444768284</v>
      </c>
      <c r="Z37" s="82">
        <f t="shared" si="12"/>
        <v>1210160.5814142637</v>
      </c>
      <c r="AA37" s="82">
        <f t="shared" si="13"/>
        <v>1210339.5661548888</v>
      </c>
      <c r="AB37" s="2"/>
      <c r="AC37" s="2">
        <v>544877.24844282004</v>
      </c>
      <c r="AD37" s="2">
        <v>382886.198316989</v>
      </c>
      <c r="AE37" s="2">
        <v>-161991.05012583104</v>
      </c>
      <c r="AF37" s="2">
        <f t="shared" si="14"/>
        <v>-8.5519506982278024</v>
      </c>
      <c r="AG37" s="83"/>
      <c r="AH37" s="6">
        <v>3535021.4467909941</v>
      </c>
      <c r="AI37" s="6">
        <v>43502.762001089221</v>
      </c>
      <c r="AJ37" s="6">
        <v>73077.339867708739</v>
      </c>
      <c r="AK37" s="30">
        <f t="shared" si="15"/>
        <v>20461.65516295845</v>
      </c>
      <c r="AL37" s="6"/>
      <c r="AM37" s="6">
        <f t="shared" si="16"/>
        <v>-822347.07886476186</v>
      </c>
      <c r="AN37" s="6">
        <f t="shared" si="17"/>
        <v>1210339.5661548888</v>
      </c>
      <c r="AO37" s="7"/>
      <c r="AP37" s="6">
        <f t="shared" si="18"/>
        <v>387992.48729012697</v>
      </c>
      <c r="AQ37" s="6">
        <f t="shared" si="19"/>
        <v>20.503751376109864</v>
      </c>
      <c r="AR37" s="7"/>
      <c r="AS37" s="6">
        <f t="shared" si="20"/>
        <v>-387992.48729012697</v>
      </c>
      <c r="AT37" s="6">
        <f t="shared" si="21"/>
        <v>-20.503751376109864</v>
      </c>
      <c r="AU37" s="7"/>
      <c r="AV37" s="6">
        <f t="shared" si="22"/>
        <v>27331.396178361261</v>
      </c>
      <c r="AW37" s="6">
        <f t="shared" si="23"/>
        <v>1.4443479457993584</v>
      </c>
      <c r="AX37" s="21"/>
      <c r="AY37" s="6">
        <f t="shared" si="24"/>
        <v>-89463.607504219355</v>
      </c>
      <c r="AZ37" s="6">
        <f t="shared" si="25"/>
        <v>43502.762001089221</v>
      </c>
      <c r="BA37" s="6">
        <f t="shared" si="26"/>
        <v>20461.65516295845</v>
      </c>
      <c r="BB37" s="6"/>
      <c r="BC37" s="6">
        <f t="shared" si="27"/>
        <v>-15094.194569323532</v>
      </c>
      <c r="BD37" s="6">
        <f t="shared" si="28"/>
        <v>-10404.995770848098</v>
      </c>
      <c r="BE37" s="6">
        <f t="shared" si="29"/>
        <v>-25499.19034017163</v>
      </c>
      <c r="BF37" s="6">
        <f t="shared" si="30"/>
        <v>-0.79766393115909384</v>
      </c>
      <c r="BG37" s="6">
        <f t="shared" si="31"/>
        <v>-0.54985973528764454</v>
      </c>
      <c r="BH37" s="6">
        <f t="shared" si="32"/>
        <v>-1.3475236664467383</v>
      </c>
      <c r="BI37" s="6"/>
      <c r="BJ37" s="6">
        <f t="shared" si="33"/>
        <v>15094.194569323532</v>
      </c>
      <c r="BK37" s="6">
        <f t="shared" si="34"/>
        <v>10404.995770848098</v>
      </c>
      <c r="BL37" s="6">
        <f t="shared" si="35"/>
        <v>25499.19034017163</v>
      </c>
      <c r="BM37" s="6">
        <f t="shared" si="36"/>
        <v>0.79766393115909384</v>
      </c>
      <c r="BN37" s="6">
        <f t="shared" si="37"/>
        <v>0.54985973528764454</v>
      </c>
      <c r="BO37" s="6">
        <f t="shared" si="38"/>
        <v>1.3475236664467383</v>
      </c>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8" t="s">
        <v>0</v>
      </c>
      <c r="DN37" s="84">
        <v>10201</v>
      </c>
      <c r="DY37" s="8" t="s">
        <v>0</v>
      </c>
      <c r="DZ37" s="8">
        <v>1</v>
      </c>
      <c r="EA37" s="8">
        <v>0</v>
      </c>
      <c r="EB37" s="8">
        <v>0</v>
      </c>
      <c r="EC37" s="8">
        <v>0</v>
      </c>
      <c r="ED37" s="8">
        <v>0</v>
      </c>
      <c r="EE37" s="8">
        <v>1</v>
      </c>
      <c r="EF37" s="8" t="s">
        <v>0</v>
      </c>
    </row>
    <row r="38" spans="1:136" ht="12.75" customHeight="1" x14ac:dyDescent="0.2">
      <c r="A38" s="9">
        <v>85</v>
      </c>
      <c r="B38" s="63"/>
      <c r="C38" s="9">
        <v>2</v>
      </c>
      <c r="D38" s="9" t="s">
        <v>211</v>
      </c>
      <c r="E38" s="9"/>
      <c r="F38" s="2">
        <v>25540</v>
      </c>
      <c r="H38" s="2">
        <v>25497</v>
      </c>
      <c r="I38" s="4">
        <v>-855442.90192307066</v>
      </c>
      <c r="J38" s="4">
        <f t="shared" si="7"/>
        <v>-33.494240482500807</v>
      </c>
      <c r="K38" s="4"/>
      <c r="L38" s="4">
        <v>-721605.43424743228</v>
      </c>
      <c r="M38" s="4">
        <f t="shared" si="8"/>
        <v>-28.30158192130181</v>
      </c>
      <c r="N38" s="21"/>
      <c r="O38" s="4">
        <f t="shared" si="39"/>
        <v>-25847.840520247057</v>
      </c>
      <c r="P38" s="4">
        <f t="shared" si="9"/>
        <v>-1.0137600706062304</v>
      </c>
      <c r="Q38" s="21"/>
      <c r="R38" s="4">
        <f t="shared" si="10"/>
        <v>-747453.27476767928</v>
      </c>
      <c r="S38" s="4">
        <f t="shared" si="11"/>
        <v>-29.315341991908038</v>
      </c>
      <c r="T38" s="21"/>
      <c r="U38" s="21"/>
      <c r="V38" s="21"/>
      <c r="W38" s="22">
        <v>6593371.5855250442</v>
      </c>
      <c r="X38" s="6"/>
      <c r="Y38" s="2">
        <v>1128714.6037357014</v>
      </c>
      <c r="Z38" s="82">
        <f t="shared" si="12"/>
        <v>1064482.485761649</v>
      </c>
      <c r="AA38" s="82">
        <f t="shared" si="13"/>
        <v>1064639.9244722964</v>
      </c>
      <c r="AB38" s="2"/>
      <c r="AC38" s="2">
        <v>712930.73212965101</v>
      </c>
      <c r="AD38" s="2">
        <v>648590.288428145</v>
      </c>
      <c r="AE38" s="2">
        <v>-64340.44370150601</v>
      </c>
      <c r="AF38" s="2">
        <f t="shared" si="14"/>
        <v>-2.5192029640370404</v>
      </c>
      <c r="AG38" s="83"/>
      <c r="AH38" s="6">
        <v>4156274.990343031</v>
      </c>
      <c r="AI38" s="6">
        <v>69208.939547187547</v>
      </c>
      <c r="AJ38" s="6">
        <v>103057.78699292231</v>
      </c>
      <c r="AK38" s="30">
        <f t="shared" si="15"/>
        <v>28856.18035801825</v>
      </c>
      <c r="AL38" s="6"/>
      <c r="AM38" s="6">
        <f t="shared" si="16"/>
        <v>-1031671.0373763714</v>
      </c>
      <c r="AN38" s="6">
        <f t="shared" si="17"/>
        <v>1064639.9244722964</v>
      </c>
      <c r="AO38" s="7"/>
      <c r="AP38" s="6">
        <f t="shared" si="18"/>
        <v>32968.887095924933</v>
      </c>
      <c r="AQ38" s="6">
        <f t="shared" si="19"/>
        <v>1.2930496566625458</v>
      </c>
      <c r="AR38" s="7"/>
      <c r="AS38" s="6">
        <f t="shared" si="20"/>
        <v>-32968.887095924933</v>
      </c>
      <c r="AT38" s="6">
        <f t="shared" si="21"/>
        <v>-1.2930496566625458</v>
      </c>
      <c r="AU38" s="7"/>
      <c r="AV38" s="6">
        <f t="shared" si="22"/>
        <v>-754574.32134335721</v>
      </c>
      <c r="AW38" s="6">
        <f t="shared" si="23"/>
        <v>-29.594631577964357</v>
      </c>
      <c r="AX38" s="21"/>
      <c r="AY38" s="6">
        <f t="shared" si="24"/>
        <v>-105186.16648088374</v>
      </c>
      <c r="AZ38" s="6">
        <f t="shared" si="25"/>
        <v>69208.939547187547</v>
      </c>
      <c r="BA38" s="6">
        <f t="shared" si="26"/>
        <v>28856.18035801825</v>
      </c>
      <c r="BB38" s="6"/>
      <c r="BC38" s="6">
        <f t="shared" si="27"/>
        <v>314.00672438742185</v>
      </c>
      <c r="BD38" s="6">
        <f t="shared" si="28"/>
        <v>-7435.0533000652977</v>
      </c>
      <c r="BE38" s="6">
        <f t="shared" si="29"/>
        <v>-7121.0465756778758</v>
      </c>
      <c r="BF38" s="6">
        <f t="shared" si="30"/>
        <v>1.2315438066730276E-2</v>
      </c>
      <c r="BG38" s="6">
        <f t="shared" si="31"/>
        <v>-0.29160502412304573</v>
      </c>
      <c r="BH38" s="6">
        <f t="shared" si="32"/>
        <v>-0.27928958605631549</v>
      </c>
      <c r="BI38" s="6"/>
      <c r="BJ38" s="6">
        <f t="shared" si="33"/>
        <v>-314.00672438742185</v>
      </c>
      <c r="BK38" s="6">
        <f t="shared" si="34"/>
        <v>7435.0533000652977</v>
      </c>
      <c r="BL38" s="6">
        <f t="shared" si="35"/>
        <v>7121.0465756778758</v>
      </c>
      <c r="BM38" s="6">
        <f t="shared" si="36"/>
        <v>-1.2315438066730276E-2</v>
      </c>
      <c r="BN38" s="6">
        <f t="shared" si="37"/>
        <v>0.29160502412304573</v>
      </c>
      <c r="BO38" s="6">
        <f t="shared" si="38"/>
        <v>0.27928958605631549</v>
      </c>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8" t="s">
        <v>0</v>
      </c>
      <c r="DN38" s="84">
        <v>10516</v>
      </c>
      <c r="DY38" s="8" t="s">
        <v>0</v>
      </c>
      <c r="DZ38" s="8">
        <v>1</v>
      </c>
      <c r="EA38" s="8">
        <v>0</v>
      </c>
      <c r="EB38" s="8">
        <v>0</v>
      </c>
      <c r="EC38" s="8">
        <v>0</v>
      </c>
      <c r="ED38" s="8">
        <v>0</v>
      </c>
      <c r="EE38" s="8">
        <v>1</v>
      </c>
      <c r="EF38" s="8" t="s">
        <v>0</v>
      </c>
    </row>
    <row r="39" spans="1:136" ht="12.75" customHeight="1" x14ac:dyDescent="0.2">
      <c r="A39" s="9">
        <v>98</v>
      </c>
      <c r="B39" s="63"/>
      <c r="C39" s="9">
        <v>2</v>
      </c>
      <c r="D39" s="9" t="s">
        <v>214</v>
      </c>
      <c r="E39" s="9"/>
      <c r="F39" s="2">
        <v>25608</v>
      </c>
      <c r="H39" s="2">
        <v>25840</v>
      </c>
      <c r="I39" s="4">
        <v>2042623.990931178</v>
      </c>
      <c r="J39" s="4">
        <f t="shared" si="7"/>
        <v>79.765073060417762</v>
      </c>
      <c r="K39" s="4"/>
      <c r="L39" s="4">
        <v>2425590.0260315118</v>
      </c>
      <c r="M39" s="4">
        <f t="shared" si="8"/>
        <v>93.869583050755097</v>
      </c>
      <c r="N39" s="21"/>
      <c r="O39" s="4">
        <f t="shared" si="39"/>
        <v>-20692.038588367952</v>
      </c>
      <c r="P39" s="4">
        <f t="shared" si="9"/>
        <v>-0.80077548716594238</v>
      </c>
      <c r="Q39" s="21"/>
      <c r="R39" s="4">
        <f t="shared" si="10"/>
        <v>2404897.987443144</v>
      </c>
      <c r="S39" s="4">
        <f t="shared" si="11"/>
        <v>93.068807563589161</v>
      </c>
      <c r="T39" s="21"/>
      <c r="U39" s="21"/>
      <c r="V39" s="21"/>
      <c r="W39" s="22">
        <v>6307728.4258542694</v>
      </c>
      <c r="X39" s="6"/>
      <c r="Y39" s="2">
        <v>826579.07654796017</v>
      </c>
      <c r="Z39" s="82">
        <f t="shared" si="12"/>
        <v>1017975.0308783234</v>
      </c>
      <c r="AA39" s="82">
        <f t="shared" si="13"/>
        <v>1018125.591059892</v>
      </c>
      <c r="AB39" s="2"/>
      <c r="AC39" s="2">
        <v>459490.15041837603</v>
      </c>
      <c r="AD39" s="2">
        <v>649167.68905970501</v>
      </c>
      <c r="AE39" s="2">
        <v>189677.53864132898</v>
      </c>
      <c r="AF39" s="2">
        <f t="shared" si="14"/>
        <v>7.4069641768716412</v>
      </c>
      <c r="AG39" s="83"/>
      <c r="AH39" s="6">
        <v>3902225.3593749707</v>
      </c>
      <c r="AI39" s="6">
        <v>57344.549910526577</v>
      </c>
      <c r="AJ39" s="6">
        <v>110552.89877422639</v>
      </c>
      <c r="AK39" s="30">
        <f t="shared" si="15"/>
        <v>30954.811656783389</v>
      </c>
      <c r="AL39" s="6"/>
      <c r="AM39" s="6">
        <f t="shared" si="16"/>
        <v>-986976.18421445217</v>
      </c>
      <c r="AN39" s="6">
        <f t="shared" si="17"/>
        <v>1018125.591059892</v>
      </c>
      <c r="AO39" s="7"/>
      <c r="AP39" s="6">
        <f t="shared" si="18"/>
        <v>31149.406845439808</v>
      </c>
      <c r="AQ39" s="6">
        <f t="shared" si="19"/>
        <v>1.2054724011393114</v>
      </c>
      <c r="AR39" s="7"/>
      <c r="AS39" s="6">
        <f t="shared" si="20"/>
        <v>-31149.406845439808</v>
      </c>
      <c r="AT39" s="6">
        <f t="shared" si="21"/>
        <v>-1.2054724011393114</v>
      </c>
      <c r="AU39" s="7"/>
      <c r="AV39" s="6">
        <f t="shared" si="22"/>
        <v>2394440.6191860721</v>
      </c>
      <c r="AW39" s="6">
        <f t="shared" si="23"/>
        <v>92.664110649615793</v>
      </c>
      <c r="AX39" s="21"/>
      <c r="AY39" s="6">
        <f t="shared" si="24"/>
        <v>-98756.72982438188</v>
      </c>
      <c r="AZ39" s="6">
        <f t="shared" si="25"/>
        <v>57344.549910526577</v>
      </c>
      <c r="BA39" s="6">
        <f t="shared" si="26"/>
        <v>30954.811656783389</v>
      </c>
      <c r="BB39" s="6"/>
      <c r="BC39" s="6">
        <f t="shared" si="27"/>
        <v>-7339.2245313029343</v>
      </c>
      <c r="BD39" s="6">
        <f t="shared" si="28"/>
        <v>-3118.1437257689213</v>
      </c>
      <c r="BE39" s="6">
        <f t="shared" si="29"/>
        <v>-10457.368257071856</v>
      </c>
      <c r="BF39" s="6">
        <f t="shared" si="30"/>
        <v>-0.28402571715568631</v>
      </c>
      <c r="BG39" s="6">
        <f t="shared" si="31"/>
        <v>-0.12067119681768271</v>
      </c>
      <c r="BH39" s="6">
        <f t="shared" si="32"/>
        <v>-0.40469691397336904</v>
      </c>
      <c r="BI39" s="6"/>
      <c r="BJ39" s="6">
        <f t="shared" si="33"/>
        <v>7339.2245313029343</v>
      </c>
      <c r="BK39" s="6">
        <f t="shared" si="34"/>
        <v>3118.1437257689213</v>
      </c>
      <c r="BL39" s="6">
        <f t="shared" si="35"/>
        <v>10457.368257071856</v>
      </c>
      <c r="BM39" s="6">
        <f t="shared" si="36"/>
        <v>0.28402571715568631</v>
      </c>
      <c r="BN39" s="6">
        <f t="shared" si="37"/>
        <v>0.12067119681768271</v>
      </c>
      <c r="BO39" s="6">
        <f t="shared" si="38"/>
        <v>0.40469691397336904</v>
      </c>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8" t="s">
        <v>0</v>
      </c>
      <c r="DN39" s="84">
        <v>10588</v>
      </c>
      <c r="DY39" s="8" t="s">
        <v>0</v>
      </c>
      <c r="DZ39" s="8">
        <v>1</v>
      </c>
      <c r="EA39" s="8">
        <v>0</v>
      </c>
      <c r="EB39" s="8">
        <v>0</v>
      </c>
      <c r="EC39" s="8">
        <v>0</v>
      </c>
      <c r="ED39" s="8">
        <v>0</v>
      </c>
      <c r="EE39" s="8">
        <v>1</v>
      </c>
      <c r="EF39" s="8" t="s">
        <v>0</v>
      </c>
    </row>
    <row r="40" spans="1:136" ht="12.75" customHeight="1" x14ac:dyDescent="0.2">
      <c r="A40" s="9">
        <v>59</v>
      </c>
      <c r="B40" s="63"/>
      <c r="C40" s="9">
        <v>2</v>
      </c>
      <c r="D40" s="9" t="s">
        <v>232</v>
      </c>
      <c r="E40" s="9"/>
      <c r="F40" s="2">
        <v>27893</v>
      </c>
      <c r="H40" s="2">
        <v>27852</v>
      </c>
      <c r="I40" s="4">
        <v>-1429594.1083022105</v>
      </c>
      <c r="J40" s="4">
        <f t="shared" si="7"/>
        <v>-51.252791320482217</v>
      </c>
      <c r="K40" s="4"/>
      <c r="L40" s="4">
        <v>-2343007.7121674037</v>
      </c>
      <c r="M40" s="4">
        <f t="shared" si="8"/>
        <v>-84.123499646969833</v>
      </c>
      <c r="N40" s="21"/>
      <c r="O40" s="4">
        <f t="shared" si="39"/>
        <v>145624.8481435432</v>
      </c>
      <c r="P40" s="4">
        <f t="shared" si="9"/>
        <v>5.2285239172606346</v>
      </c>
      <c r="Q40" s="21"/>
      <c r="R40" s="4">
        <f t="shared" si="10"/>
        <v>-2197382.8640238605</v>
      </c>
      <c r="S40" s="4">
        <f t="shared" si="11"/>
        <v>-78.894975729709202</v>
      </c>
      <c r="T40" s="21"/>
      <c r="U40" s="21"/>
      <c r="V40" s="21"/>
      <c r="W40" s="22">
        <v>10062531.748874595</v>
      </c>
      <c r="X40" s="6"/>
      <c r="Y40" s="2">
        <v>1267516.5671307708</v>
      </c>
      <c r="Z40" s="82">
        <f t="shared" si="12"/>
        <v>1451432.0437660813</v>
      </c>
      <c r="AA40" s="82">
        <f t="shared" si="13"/>
        <v>1451646.7129528641</v>
      </c>
      <c r="AB40" s="2"/>
      <c r="AC40" s="2">
        <v>533349.42892227299</v>
      </c>
      <c r="AD40" s="2">
        <v>717535.64139493997</v>
      </c>
      <c r="AE40" s="2">
        <v>184186.21247266699</v>
      </c>
      <c r="AF40" s="2">
        <f t="shared" si="14"/>
        <v>6.6033131062512815</v>
      </c>
      <c r="AG40" s="83"/>
      <c r="AH40" s="6">
        <v>4779717.8171516573</v>
      </c>
      <c r="AI40" s="6">
        <v>67231.541274410803</v>
      </c>
      <c r="AJ40" s="6">
        <v>110552.89877422639</v>
      </c>
      <c r="AK40" s="30">
        <f t="shared" si="15"/>
        <v>30954.811656783389</v>
      </c>
      <c r="AL40" s="6"/>
      <c r="AM40" s="6">
        <f t="shared" si="16"/>
        <v>-1574493.7826323721</v>
      </c>
      <c r="AN40" s="6">
        <f t="shared" si="17"/>
        <v>1451646.7129528641</v>
      </c>
      <c r="AO40" s="7"/>
      <c r="AP40" s="6">
        <f t="shared" si="18"/>
        <v>-122847.06967950799</v>
      </c>
      <c r="AQ40" s="6">
        <f t="shared" si="19"/>
        <v>-4.4107090937637503</v>
      </c>
      <c r="AR40" s="7"/>
      <c r="AS40" s="6">
        <f t="shared" si="20"/>
        <v>122847.06967950799</v>
      </c>
      <c r="AT40" s="6">
        <f t="shared" si="21"/>
        <v>4.4107090937637503</v>
      </c>
      <c r="AU40" s="7"/>
      <c r="AV40" s="6">
        <f t="shared" si="22"/>
        <v>-2220160.6424878957</v>
      </c>
      <c r="AW40" s="6">
        <f t="shared" si="23"/>
        <v>-79.712790553206077</v>
      </c>
      <c r="AX40" s="21"/>
      <c r="AY40" s="6">
        <f t="shared" si="24"/>
        <v>-120964.13139522947</v>
      </c>
      <c r="AZ40" s="6">
        <f t="shared" si="25"/>
        <v>67231.541274410803</v>
      </c>
      <c r="BA40" s="6">
        <f t="shared" si="26"/>
        <v>30954.811656783389</v>
      </c>
      <c r="BB40" s="6"/>
      <c r="BC40" s="6">
        <f t="shared" si="27"/>
        <v>-11997.657633197159</v>
      </c>
      <c r="BD40" s="6">
        <f t="shared" si="28"/>
        <v>-10780.120830838056</v>
      </c>
      <c r="BE40" s="6">
        <f t="shared" si="29"/>
        <v>-22777.778464035215</v>
      </c>
      <c r="BF40" s="6">
        <f t="shared" si="30"/>
        <v>-0.43076467159260229</v>
      </c>
      <c r="BG40" s="6">
        <f t="shared" si="31"/>
        <v>-0.38705015190428177</v>
      </c>
      <c r="BH40" s="6">
        <f t="shared" si="32"/>
        <v>-0.81781482349688406</v>
      </c>
      <c r="BI40" s="6"/>
      <c r="BJ40" s="6">
        <f t="shared" si="33"/>
        <v>11997.657633197159</v>
      </c>
      <c r="BK40" s="6">
        <f t="shared" si="34"/>
        <v>10780.120830838056</v>
      </c>
      <c r="BL40" s="6">
        <f t="shared" si="35"/>
        <v>22777.778464035215</v>
      </c>
      <c r="BM40" s="6">
        <f t="shared" si="36"/>
        <v>0.43076467159260229</v>
      </c>
      <c r="BN40" s="6">
        <f t="shared" si="37"/>
        <v>0.38705015190428177</v>
      </c>
      <c r="BO40" s="6">
        <f t="shared" si="38"/>
        <v>0.81781482349688406</v>
      </c>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8" t="s">
        <v>0</v>
      </c>
      <c r="DN40" s="84">
        <v>10891</v>
      </c>
      <c r="DY40" s="8" t="s">
        <v>0</v>
      </c>
      <c r="DZ40" s="8">
        <v>1</v>
      </c>
      <c r="EA40" s="8">
        <v>0</v>
      </c>
      <c r="EB40" s="8">
        <v>0</v>
      </c>
      <c r="EC40" s="8">
        <v>0</v>
      </c>
      <c r="ED40" s="8">
        <v>0</v>
      </c>
      <c r="EE40" s="8">
        <v>1</v>
      </c>
      <c r="EF40" s="8" t="s">
        <v>0</v>
      </c>
    </row>
    <row r="41" spans="1:136" ht="12.75" customHeight="1" x14ac:dyDescent="0.2">
      <c r="A41" s="9">
        <v>86</v>
      </c>
      <c r="B41" s="63"/>
      <c r="C41" s="9">
        <v>2</v>
      </c>
      <c r="D41" s="9" t="s">
        <v>247</v>
      </c>
      <c r="E41" s="9"/>
      <c r="F41" s="2">
        <v>29718</v>
      </c>
      <c r="H41" s="2">
        <v>29723</v>
      </c>
      <c r="I41" s="4">
        <v>-1032800.1646935646</v>
      </c>
      <c r="J41" s="4">
        <f t="shared" si="7"/>
        <v>-34.753353681054065</v>
      </c>
      <c r="K41" s="4"/>
      <c r="L41" s="4">
        <v>-201510.51239436353</v>
      </c>
      <c r="M41" s="4">
        <f t="shared" si="8"/>
        <v>-6.7796155298712621</v>
      </c>
      <c r="N41" s="21"/>
      <c r="O41" s="4">
        <f t="shared" si="39"/>
        <v>-931894.23570788815</v>
      </c>
      <c r="P41" s="4">
        <f t="shared" si="9"/>
        <v>-31.352630478346335</v>
      </c>
      <c r="Q41" s="21"/>
      <c r="R41" s="4">
        <f t="shared" si="10"/>
        <v>-1133404.7481022517</v>
      </c>
      <c r="S41" s="4">
        <f t="shared" si="11"/>
        <v>-38.132246008217599</v>
      </c>
      <c r="T41" s="21"/>
      <c r="U41" s="21"/>
      <c r="V41" s="21"/>
      <c r="W41" s="22">
        <v>7275466.7371700164</v>
      </c>
      <c r="X41" s="6"/>
      <c r="Y41" s="2">
        <v>2215031.9669709471</v>
      </c>
      <c r="Z41" s="82">
        <f t="shared" si="12"/>
        <v>2051200.6446987952</v>
      </c>
      <c r="AA41" s="82">
        <f t="shared" si="13"/>
        <v>2051504.0206482355</v>
      </c>
      <c r="AB41" s="2"/>
      <c r="AC41" s="2">
        <v>1054320.9432761399</v>
      </c>
      <c r="AD41" s="2">
        <v>890517.18069215398</v>
      </c>
      <c r="AE41" s="2">
        <v>-163803.76258398592</v>
      </c>
      <c r="AF41" s="2">
        <f t="shared" si="14"/>
        <v>-5.5119376332184506</v>
      </c>
      <c r="AG41" s="83"/>
      <c r="AH41" s="6">
        <v>4183308.8389460323</v>
      </c>
      <c r="AI41" s="6">
        <v>88982.92227495549</v>
      </c>
      <c r="AJ41" s="6">
        <v>127416.90028215888</v>
      </c>
      <c r="AK41" s="30">
        <f t="shared" si="15"/>
        <v>35676.732079004491</v>
      </c>
      <c r="AL41" s="6"/>
      <c r="AM41" s="6">
        <f t="shared" si="16"/>
        <v>-1138399.105642969</v>
      </c>
      <c r="AN41" s="6">
        <f t="shared" si="17"/>
        <v>2051504.0206482355</v>
      </c>
      <c r="AO41" s="7"/>
      <c r="AP41" s="6">
        <f t="shared" si="18"/>
        <v>913104.91500526643</v>
      </c>
      <c r="AQ41" s="6">
        <f t="shared" si="19"/>
        <v>30.720482959501613</v>
      </c>
      <c r="AR41" s="7"/>
      <c r="AS41" s="6">
        <f t="shared" si="20"/>
        <v>-913104.91500526643</v>
      </c>
      <c r="AT41" s="6">
        <f t="shared" si="21"/>
        <v>-30.720482959501613</v>
      </c>
      <c r="AU41" s="7"/>
      <c r="AV41" s="6">
        <f t="shared" si="22"/>
        <v>-1114615.42739963</v>
      </c>
      <c r="AW41" s="6">
        <f t="shared" si="23"/>
        <v>-37.500098489372874</v>
      </c>
      <c r="AX41" s="21"/>
      <c r="AY41" s="6">
        <f t="shared" si="24"/>
        <v>-105870.33365133837</v>
      </c>
      <c r="AZ41" s="6">
        <f t="shared" si="25"/>
        <v>88982.92227495549</v>
      </c>
      <c r="BA41" s="6">
        <f t="shared" si="26"/>
        <v>35676.732079004491</v>
      </c>
      <c r="BB41" s="6"/>
      <c r="BC41" s="6">
        <f t="shared" si="27"/>
        <v>19639.873004669818</v>
      </c>
      <c r="BD41" s="6">
        <f t="shared" si="28"/>
        <v>-850.55230204813415</v>
      </c>
      <c r="BE41" s="6">
        <f t="shared" si="29"/>
        <v>18789.320702621684</v>
      </c>
      <c r="BF41" s="6">
        <f t="shared" si="30"/>
        <v>0.66076348298185983</v>
      </c>
      <c r="BG41" s="6">
        <f t="shared" si="31"/>
        <v>-2.8615964137137375E-2</v>
      </c>
      <c r="BH41" s="6">
        <f t="shared" si="32"/>
        <v>0.63214751884472242</v>
      </c>
      <c r="BI41" s="6"/>
      <c r="BJ41" s="6">
        <f t="shared" si="33"/>
        <v>-19639.873004669818</v>
      </c>
      <c r="BK41" s="6">
        <f t="shared" si="34"/>
        <v>850.55230204813415</v>
      </c>
      <c r="BL41" s="6">
        <f t="shared" si="35"/>
        <v>-18789.320702621684</v>
      </c>
      <c r="BM41" s="6">
        <f t="shared" si="36"/>
        <v>-0.66076348298185983</v>
      </c>
      <c r="BN41" s="6">
        <f t="shared" si="37"/>
        <v>2.8615964137137375E-2</v>
      </c>
      <c r="BO41" s="6">
        <f t="shared" si="38"/>
        <v>-0.63214751884472242</v>
      </c>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8" t="s">
        <v>0</v>
      </c>
      <c r="DN41" s="84">
        <v>11148</v>
      </c>
      <c r="DY41" s="8" t="s">
        <v>0</v>
      </c>
      <c r="DZ41" s="8">
        <v>1</v>
      </c>
      <c r="EA41" s="8">
        <v>0</v>
      </c>
      <c r="EB41" s="8">
        <v>0</v>
      </c>
      <c r="EC41" s="8">
        <v>0</v>
      </c>
      <c r="ED41" s="8">
        <v>0</v>
      </c>
      <c r="EE41" s="8">
        <v>1</v>
      </c>
      <c r="EF41" s="8" t="s">
        <v>0</v>
      </c>
    </row>
    <row r="42" spans="1:136" ht="12.75" customHeight="1" x14ac:dyDescent="0.2">
      <c r="A42" s="9">
        <v>737</v>
      </c>
      <c r="B42" s="63"/>
      <c r="C42" s="9">
        <v>2</v>
      </c>
      <c r="D42" s="9" t="s">
        <v>261</v>
      </c>
      <c r="E42" s="9"/>
      <c r="F42" s="2">
        <v>31963</v>
      </c>
      <c r="H42" s="2">
        <v>31780</v>
      </c>
      <c r="I42" s="4">
        <v>435637.09425526438</v>
      </c>
      <c r="J42" s="4">
        <f t="shared" si="7"/>
        <v>13.629418210282651</v>
      </c>
      <c r="K42" s="4"/>
      <c r="L42" s="4">
        <v>337020.82477855543</v>
      </c>
      <c r="M42" s="4">
        <f t="shared" si="8"/>
        <v>10.604808835070971</v>
      </c>
      <c r="N42" s="21"/>
      <c r="O42" s="4">
        <f t="shared" si="39"/>
        <v>-567197.14790207776</v>
      </c>
      <c r="P42" s="4">
        <f t="shared" si="9"/>
        <v>-17.847613212777777</v>
      </c>
      <c r="Q42" s="21"/>
      <c r="R42" s="4">
        <f t="shared" si="10"/>
        <v>-230176.32312352234</v>
      </c>
      <c r="S42" s="4">
        <f t="shared" si="11"/>
        <v>-7.2428043777068076</v>
      </c>
      <c r="T42" s="21"/>
      <c r="U42" s="21"/>
      <c r="V42" s="21"/>
      <c r="W42" s="22">
        <v>8126396.9981532162</v>
      </c>
      <c r="X42" s="6"/>
      <c r="Y42" s="2">
        <v>1970066.6944249498</v>
      </c>
      <c r="Z42" s="82">
        <f t="shared" si="12"/>
        <v>1844368.4097424306</v>
      </c>
      <c r="AA42" s="82">
        <f t="shared" si="13"/>
        <v>1844641.1948640954</v>
      </c>
      <c r="AB42" s="2"/>
      <c r="AC42" s="2">
        <v>1168652.0938184401</v>
      </c>
      <c r="AD42" s="2">
        <v>1042229.99585408</v>
      </c>
      <c r="AE42" s="2">
        <v>-126422.09796436015</v>
      </c>
      <c r="AF42" s="2">
        <f t="shared" si="14"/>
        <v>-3.9552638351956997</v>
      </c>
      <c r="AG42" s="83"/>
      <c r="AH42" s="6">
        <v>4227587.1004259931</v>
      </c>
      <c r="AI42" s="6">
        <v>71186.33781996429</v>
      </c>
      <c r="AJ42" s="6">
        <v>106805.34288357386</v>
      </c>
      <c r="AK42" s="30">
        <f t="shared" si="15"/>
        <v>29905.496007400685</v>
      </c>
      <c r="AL42" s="6"/>
      <c r="AM42" s="6">
        <f t="shared" si="16"/>
        <v>-1271544.9618557093</v>
      </c>
      <c r="AN42" s="6">
        <f t="shared" si="17"/>
        <v>1844641.1948640954</v>
      </c>
      <c r="AO42" s="7"/>
      <c r="AP42" s="6">
        <f t="shared" si="18"/>
        <v>573096.2330083861</v>
      </c>
      <c r="AQ42" s="6">
        <f t="shared" si="19"/>
        <v>18.033235777482258</v>
      </c>
      <c r="AR42" s="7"/>
      <c r="AS42" s="6">
        <f t="shared" si="20"/>
        <v>-573096.2330083861</v>
      </c>
      <c r="AT42" s="6">
        <f t="shared" si="21"/>
        <v>-18.033235777482258</v>
      </c>
      <c r="AU42" s="7"/>
      <c r="AV42" s="6">
        <f t="shared" si="22"/>
        <v>-236075.40822983067</v>
      </c>
      <c r="AW42" s="6">
        <f t="shared" si="23"/>
        <v>-7.4284269424112859</v>
      </c>
      <c r="AX42" s="21"/>
      <c r="AY42" s="6">
        <f t="shared" si="24"/>
        <v>-106990.91893367333</v>
      </c>
      <c r="AZ42" s="6">
        <f t="shared" si="25"/>
        <v>71186.33781996429</v>
      </c>
      <c r="BA42" s="6">
        <f t="shared" si="26"/>
        <v>29905.496007400685</v>
      </c>
      <c r="BB42" s="6"/>
      <c r="BC42" s="6">
        <f t="shared" si="27"/>
        <v>1109.3265627407527</v>
      </c>
      <c r="BD42" s="6">
        <f t="shared" si="28"/>
        <v>-7008.4116690490446</v>
      </c>
      <c r="BE42" s="6">
        <f t="shared" si="29"/>
        <v>-5899.0851063082919</v>
      </c>
      <c r="BF42" s="6">
        <f t="shared" si="30"/>
        <v>3.4906436838916068E-2</v>
      </c>
      <c r="BG42" s="6">
        <f t="shared" si="31"/>
        <v>-0.22052900154339347</v>
      </c>
      <c r="BH42" s="6">
        <f t="shared" si="32"/>
        <v>-0.18562256470447741</v>
      </c>
      <c r="BI42" s="6"/>
      <c r="BJ42" s="6">
        <f t="shared" si="33"/>
        <v>-1109.3265627407527</v>
      </c>
      <c r="BK42" s="6">
        <f t="shared" si="34"/>
        <v>7008.4116690490446</v>
      </c>
      <c r="BL42" s="6">
        <f t="shared" si="35"/>
        <v>5899.0851063082919</v>
      </c>
      <c r="BM42" s="6">
        <f t="shared" si="36"/>
        <v>-3.4906436838916068E-2</v>
      </c>
      <c r="BN42" s="6">
        <f t="shared" si="37"/>
        <v>0.22052900154339347</v>
      </c>
      <c r="BO42" s="6">
        <f t="shared" si="38"/>
        <v>0.18562256470447741</v>
      </c>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8" t="s">
        <v>0</v>
      </c>
      <c r="DN42" s="84">
        <v>11195</v>
      </c>
      <c r="DY42" s="8" t="s">
        <v>0</v>
      </c>
      <c r="DZ42" s="8">
        <v>1</v>
      </c>
      <c r="EA42" s="8">
        <v>0</v>
      </c>
      <c r="EB42" s="8">
        <v>0</v>
      </c>
      <c r="EC42" s="8">
        <v>0</v>
      </c>
      <c r="ED42" s="8">
        <v>0</v>
      </c>
      <c r="EE42" s="8">
        <v>1</v>
      </c>
      <c r="EF42" s="8" t="s">
        <v>0</v>
      </c>
    </row>
    <row r="43" spans="1:136" ht="12.75" customHeight="1" x14ac:dyDescent="0.2">
      <c r="A43" s="9">
        <v>1970</v>
      </c>
      <c r="B43" s="63"/>
      <c r="C43" s="9">
        <v>2</v>
      </c>
      <c r="D43" s="9" t="s">
        <v>323</v>
      </c>
      <c r="E43" s="9"/>
      <c r="F43" s="2">
        <v>45508</v>
      </c>
      <c r="H43" s="2">
        <v>45181</v>
      </c>
      <c r="I43" s="4">
        <v>721315.03614697978</v>
      </c>
      <c r="J43" s="4">
        <f t="shared" si="7"/>
        <v>15.850290853190204</v>
      </c>
      <c r="K43" s="4"/>
      <c r="L43" s="4">
        <v>112993.48899781704</v>
      </c>
      <c r="M43" s="4">
        <f t="shared" si="8"/>
        <v>2.5009072175874159</v>
      </c>
      <c r="N43" s="21"/>
      <c r="O43" s="4">
        <f t="shared" si="39"/>
        <v>515103.13707163354</v>
      </c>
      <c r="P43" s="4">
        <f t="shared" si="9"/>
        <v>11.400879508457837</v>
      </c>
      <c r="Q43" s="21"/>
      <c r="R43" s="4">
        <f t="shared" si="10"/>
        <v>628096.62606945052</v>
      </c>
      <c r="S43" s="4">
        <f t="shared" si="11"/>
        <v>13.901786726045252</v>
      </c>
      <c r="T43" s="21"/>
      <c r="U43" s="21"/>
      <c r="V43" s="21"/>
      <c r="W43" s="22">
        <v>14068035.094334804</v>
      </c>
      <c r="X43" s="6"/>
      <c r="Y43" s="2">
        <v>1750236.4866486196</v>
      </c>
      <c r="Z43" s="82">
        <f t="shared" si="12"/>
        <v>1722811.9300758643</v>
      </c>
      <c r="AA43" s="82">
        <f t="shared" si="13"/>
        <v>1723066.736794234</v>
      </c>
      <c r="AB43" s="2"/>
      <c r="AC43" s="2">
        <v>1455125.96076879</v>
      </c>
      <c r="AD43" s="2">
        <v>1427502.917442769</v>
      </c>
      <c r="AE43" s="2">
        <v>-27623.043326020997</v>
      </c>
      <c r="AF43" s="2">
        <f t="shared" si="14"/>
        <v>-0.60699312925246107</v>
      </c>
      <c r="AG43" s="83"/>
      <c r="AH43" s="6">
        <v>7861638.72684782</v>
      </c>
      <c r="AI43" s="6">
        <v>112711.70154827641</v>
      </c>
      <c r="AJ43" s="6">
        <v>176135.12686063116</v>
      </c>
      <c r="AK43" s="30">
        <f t="shared" si="15"/>
        <v>49317.835520976732</v>
      </c>
      <c r="AL43" s="6"/>
      <c r="AM43" s="6">
        <f t="shared" si="16"/>
        <v>-2201238.6487487555</v>
      </c>
      <c r="AN43" s="6">
        <f t="shared" si="17"/>
        <v>1723066.736794234</v>
      </c>
      <c r="AO43" s="7"/>
      <c r="AP43" s="6">
        <f t="shared" si="18"/>
        <v>-478171.91195452143</v>
      </c>
      <c r="AQ43" s="6">
        <f t="shared" si="19"/>
        <v>-10.583473405956518</v>
      </c>
      <c r="AR43" s="7"/>
      <c r="AS43" s="6">
        <f t="shared" si="20"/>
        <v>478171.91195452143</v>
      </c>
      <c r="AT43" s="6">
        <f t="shared" si="21"/>
        <v>10.583473405956518</v>
      </c>
      <c r="AU43" s="7"/>
      <c r="AV43" s="6">
        <f t="shared" si="22"/>
        <v>591165.40095233847</v>
      </c>
      <c r="AW43" s="6">
        <f t="shared" si="23"/>
        <v>13.084380623543934</v>
      </c>
      <c r="AX43" s="21"/>
      <c r="AY43" s="6">
        <f t="shared" si="24"/>
        <v>-198960.76218636538</v>
      </c>
      <c r="AZ43" s="6">
        <f t="shared" si="25"/>
        <v>112711.70154827641</v>
      </c>
      <c r="BA43" s="6">
        <f t="shared" si="26"/>
        <v>49317.835520976732</v>
      </c>
      <c r="BB43" s="6"/>
      <c r="BC43" s="6">
        <f t="shared" si="27"/>
        <v>-17603.802893021959</v>
      </c>
      <c r="BD43" s="6">
        <f t="shared" si="28"/>
        <v>-19327.422224090144</v>
      </c>
      <c r="BE43" s="6">
        <f t="shared" si="29"/>
        <v>-36931.225117112102</v>
      </c>
      <c r="BF43" s="6">
        <f t="shared" si="30"/>
        <v>-0.38962844764440713</v>
      </c>
      <c r="BG43" s="6">
        <f t="shared" si="31"/>
        <v>-0.42777765485691205</v>
      </c>
      <c r="BH43" s="6">
        <f t="shared" si="32"/>
        <v>-0.81740610250131918</v>
      </c>
      <c r="BI43" s="6"/>
      <c r="BJ43" s="6">
        <f t="shared" si="33"/>
        <v>17603.802893021959</v>
      </c>
      <c r="BK43" s="6">
        <f t="shared" si="34"/>
        <v>19327.422224090144</v>
      </c>
      <c r="BL43" s="6">
        <f t="shared" si="35"/>
        <v>36931.225117112102</v>
      </c>
      <c r="BM43" s="6">
        <f t="shared" si="36"/>
        <v>0.38962844764440713</v>
      </c>
      <c r="BN43" s="6">
        <f t="shared" si="37"/>
        <v>0.42777765485691205</v>
      </c>
      <c r="BO43" s="6">
        <f t="shared" si="38"/>
        <v>0.81740610250131918</v>
      </c>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8" t="s">
        <v>0</v>
      </c>
      <c r="DN43" s="84">
        <v>11202</v>
      </c>
      <c r="DY43" s="8" t="s">
        <v>0</v>
      </c>
      <c r="DZ43" s="8">
        <v>1</v>
      </c>
      <c r="EA43" s="8">
        <v>0</v>
      </c>
      <c r="EB43" s="8">
        <v>0</v>
      </c>
      <c r="EC43" s="8">
        <v>0</v>
      </c>
      <c r="ED43" s="8">
        <v>0</v>
      </c>
      <c r="EE43" s="8">
        <v>1</v>
      </c>
      <c r="EF43" s="8" t="s">
        <v>0</v>
      </c>
    </row>
    <row r="44" spans="1:136" ht="12.75" customHeight="1" x14ac:dyDescent="0.2">
      <c r="A44" s="9">
        <v>1949</v>
      </c>
      <c r="B44" s="63"/>
      <c r="C44" s="9">
        <v>2</v>
      </c>
      <c r="D44" s="9" t="s">
        <v>326</v>
      </c>
      <c r="E44" s="9"/>
      <c r="F44" s="2">
        <v>47708.18</v>
      </c>
      <c r="H44" s="2">
        <v>46039</v>
      </c>
      <c r="I44" s="4">
        <v>2239023.9041851973</v>
      </c>
      <c r="J44" s="4">
        <f t="shared" si="7"/>
        <v>46.931656252349121</v>
      </c>
      <c r="K44" s="4"/>
      <c r="L44" s="4">
        <v>438768.90406455193</v>
      </c>
      <c r="M44" s="4">
        <f t="shared" si="8"/>
        <v>9.5303743362052149</v>
      </c>
      <c r="N44" s="21"/>
      <c r="O44" s="4">
        <f t="shared" si="39"/>
        <v>46081.277960006468</v>
      </c>
      <c r="P44" s="4">
        <f t="shared" si="9"/>
        <v>1.000918307522024</v>
      </c>
      <c r="Q44" s="21"/>
      <c r="R44" s="4">
        <f t="shared" si="10"/>
        <v>484850.18202455842</v>
      </c>
      <c r="S44" s="4">
        <f t="shared" si="11"/>
        <v>10.531292643727241</v>
      </c>
      <c r="T44" s="21"/>
      <c r="U44" s="21"/>
      <c r="V44" s="21"/>
      <c r="W44" s="22">
        <v>12499697.665139291</v>
      </c>
      <c r="X44" s="6"/>
      <c r="Y44" s="2">
        <v>1629473.4659453081</v>
      </c>
      <c r="Z44" s="82">
        <f t="shared" si="12"/>
        <v>1900142.3789688926</v>
      </c>
      <c r="AA44" s="82">
        <f t="shared" si="13"/>
        <v>1900423.4131523508</v>
      </c>
      <c r="AB44" s="2"/>
      <c r="AC44" s="2">
        <v>998923.68816720927</v>
      </c>
      <c r="AD44" s="2">
        <v>1279405.9146042194</v>
      </c>
      <c r="AE44" s="2">
        <v>280482.22643701028</v>
      </c>
      <c r="AF44" s="2">
        <f t="shared" si="14"/>
        <v>5.8791223315794117</v>
      </c>
      <c r="AG44" s="83"/>
      <c r="AH44" s="6">
        <v>7663170.9649949279</v>
      </c>
      <c r="AI44" s="6">
        <v>150282.26873103555</v>
      </c>
      <c r="AJ44" s="6">
        <v>189251.57247791209</v>
      </c>
      <c r="AK44" s="30">
        <f t="shared" si="15"/>
        <v>52990.440293815394</v>
      </c>
      <c r="AL44" s="6"/>
      <c r="AM44" s="6">
        <f t="shared" si="16"/>
        <v>-1955839.4199101338</v>
      </c>
      <c r="AN44" s="6">
        <f t="shared" si="17"/>
        <v>1900423.4131523508</v>
      </c>
      <c r="AO44" s="7"/>
      <c r="AP44" s="6">
        <f t="shared" si="18"/>
        <v>-55416.006757783005</v>
      </c>
      <c r="AQ44" s="6">
        <f t="shared" si="19"/>
        <v>-1.2036752917696518</v>
      </c>
      <c r="AR44" s="7"/>
      <c r="AS44" s="6">
        <f t="shared" si="20"/>
        <v>55416.006757783005</v>
      </c>
      <c r="AT44" s="6">
        <f t="shared" si="21"/>
        <v>1.2036752917696518</v>
      </c>
      <c r="AU44" s="7"/>
      <c r="AV44" s="6">
        <f t="shared" si="22"/>
        <v>494184.91082233493</v>
      </c>
      <c r="AW44" s="6">
        <f t="shared" si="23"/>
        <v>10.734049627974867</v>
      </c>
      <c r="AX44" s="21"/>
      <c r="AY44" s="6">
        <f t="shared" si="24"/>
        <v>-193937.98022707453</v>
      </c>
      <c r="AZ44" s="6">
        <f t="shared" si="25"/>
        <v>150282.26873103555</v>
      </c>
      <c r="BA44" s="6">
        <f t="shared" si="26"/>
        <v>52990.440293815394</v>
      </c>
      <c r="BB44" s="6"/>
      <c r="BC44" s="6">
        <f t="shared" si="27"/>
        <v>23256.590673245548</v>
      </c>
      <c r="BD44" s="6">
        <f t="shared" si="28"/>
        <v>-13921.861875469011</v>
      </c>
      <c r="BE44" s="6">
        <f t="shared" si="29"/>
        <v>9334.7287977765372</v>
      </c>
      <c r="BF44" s="6">
        <f t="shared" si="30"/>
        <v>0.50514977895361646</v>
      </c>
      <c r="BG44" s="6">
        <f t="shared" si="31"/>
        <v>-0.30239279470598862</v>
      </c>
      <c r="BH44" s="6">
        <f t="shared" si="32"/>
        <v>0.20275698424762781</v>
      </c>
      <c r="BI44" s="6"/>
      <c r="BJ44" s="6">
        <f t="shared" si="33"/>
        <v>-23256.590673245548</v>
      </c>
      <c r="BK44" s="6">
        <f t="shared" si="34"/>
        <v>13921.861875469011</v>
      </c>
      <c r="BL44" s="6">
        <f t="shared" si="35"/>
        <v>-9334.7287977765372</v>
      </c>
      <c r="BM44" s="6">
        <f t="shared" si="36"/>
        <v>-0.50514977895361646</v>
      </c>
      <c r="BN44" s="6">
        <f t="shared" si="37"/>
        <v>0.30239279470598862</v>
      </c>
      <c r="BO44" s="6">
        <f t="shared" si="38"/>
        <v>-0.20275698424762781</v>
      </c>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8" t="s">
        <v>0</v>
      </c>
      <c r="DN44" s="84">
        <v>11488</v>
      </c>
      <c r="DY44" s="8" t="s">
        <v>0</v>
      </c>
      <c r="DZ44" s="8">
        <v>1</v>
      </c>
      <c r="EA44" s="8">
        <v>0</v>
      </c>
      <c r="EB44" s="8">
        <v>0</v>
      </c>
      <c r="EC44" s="8">
        <v>0</v>
      </c>
      <c r="ED44" s="8">
        <v>0</v>
      </c>
      <c r="EE44" s="8">
        <v>1</v>
      </c>
      <c r="EF44" s="8" t="s">
        <v>0</v>
      </c>
    </row>
    <row r="45" spans="1:136" ht="12.75" customHeight="1" x14ac:dyDescent="0.2">
      <c r="A45" s="9">
        <v>74</v>
      </c>
      <c r="B45" s="63"/>
      <c r="C45" s="9">
        <v>2</v>
      </c>
      <c r="D45" s="9" t="s">
        <v>344</v>
      </c>
      <c r="E45" s="9"/>
      <c r="F45" s="2">
        <v>50203</v>
      </c>
      <c r="H45" s="2">
        <v>50257</v>
      </c>
      <c r="I45" s="4">
        <v>2422921.3759513851</v>
      </c>
      <c r="J45" s="4">
        <f t="shared" si="7"/>
        <v>48.262481842746155</v>
      </c>
      <c r="K45" s="4"/>
      <c r="L45" s="4">
        <v>3893371.6990609672</v>
      </c>
      <c r="M45" s="4">
        <f t="shared" si="8"/>
        <v>77.469242076943857</v>
      </c>
      <c r="N45" s="21"/>
      <c r="O45" s="4">
        <f t="shared" si="39"/>
        <v>-159232.15590970992</v>
      </c>
      <c r="P45" s="4">
        <f t="shared" si="9"/>
        <v>-3.1683577593113381</v>
      </c>
      <c r="Q45" s="21"/>
      <c r="R45" s="4">
        <f t="shared" si="10"/>
        <v>3734139.5431512571</v>
      </c>
      <c r="S45" s="4">
        <f t="shared" si="11"/>
        <v>74.300884317632509</v>
      </c>
      <c r="T45" s="21"/>
      <c r="U45" s="21"/>
      <c r="V45" s="21"/>
      <c r="W45" s="22">
        <v>12753708.469657587</v>
      </c>
      <c r="X45" s="6"/>
      <c r="Y45" s="2">
        <v>1541937.0904127834</v>
      </c>
      <c r="Z45" s="82">
        <f t="shared" si="12"/>
        <v>2274363.2890554639</v>
      </c>
      <c r="AA45" s="82">
        <f t="shared" si="13"/>
        <v>2274699.6711270921</v>
      </c>
      <c r="AB45" s="2"/>
      <c r="AC45" s="2">
        <v>808903.70762281097</v>
      </c>
      <c r="AD45" s="2">
        <v>1540542.9310236999</v>
      </c>
      <c r="AE45" s="2">
        <v>731639.22340088896</v>
      </c>
      <c r="AF45" s="2">
        <f t="shared" si="14"/>
        <v>14.573615588727545</v>
      </c>
      <c r="AG45" s="83"/>
      <c r="AH45" s="6">
        <v>9948175.6837482043</v>
      </c>
      <c r="AI45" s="6">
        <v>90960.320547732234</v>
      </c>
      <c r="AJ45" s="6">
        <v>146154.67973541768</v>
      </c>
      <c r="AK45" s="30">
        <f t="shared" si="15"/>
        <v>40923.310325916951</v>
      </c>
      <c r="AL45" s="6"/>
      <c r="AM45" s="6">
        <f t="shared" si="16"/>
        <v>-1995584.7287863251</v>
      </c>
      <c r="AN45" s="6">
        <f t="shared" si="17"/>
        <v>2274699.6711270921</v>
      </c>
      <c r="AO45" s="7"/>
      <c r="AP45" s="6">
        <f t="shared" si="18"/>
        <v>279114.94234076701</v>
      </c>
      <c r="AQ45" s="6">
        <f t="shared" si="19"/>
        <v>5.5537525586638079</v>
      </c>
      <c r="AR45" s="7"/>
      <c r="AS45" s="6">
        <f t="shared" si="20"/>
        <v>-279114.94234076701</v>
      </c>
      <c r="AT45" s="6">
        <f t="shared" si="21"/>
        <v>-5.5537525586638079</v>
      </c>
      <c r="AU45" s="7"/>
      <c r="AV45" s="6">
        <f t="shared" si="22"/>
        <v>3614256.7567202002</v>
      </c>
      <c r="AW45" s="6">
        <f t="shared" si="23"/>
        <v>71.91548951828004</v>
      </c>
      <c r="AX45" s="21"/>
      <c r="AY45" s="6">
        <f t="shared" si="24"/>
        <v>-251766.41730470641</v>
      </c>
      <c r="AZ45" s="6">
        <f t="shared" si="25"/>
        <v>90960.320547732234</v>
      </c>
      <c r="BA45" s="6">
        <f t="shared" si="26"/>
        <v>40923.310325916951</v>
      </c>
      <c r="BB45" s="6"/>
      <c r="BC45" s="6">
        <f t="shared" si="27"/>
        <v>-73941.880830593756</v>
      </c>
      <c r="BD45" s="6">
        <f t="shared" si="28"/>
        <v>-45940.905600463324</v>
      </c>
      <c r="BE45" s="6">
        <f t="shared" si="29"/>
        <v>-119882.78643105709</v>
      </c>
      <c r="BF45" s="6">
        <f t="shared" si="30"/>
        <v>-1.4712752617663958</v>
      </c>
      <c r="BG45" s="6">
        <f t="shared" si="31"/>
        <v>-0.914119537586074</v>
      </c>
      <c r="BH45" s="6">
        <f t="shared" si="32"/>
        <v>-2.3853947993524702</v>
      </c>
      <c r="BI45" s="6"/>
      <c r="BJ45" s="6">
        <f t="shared" si="33"/>
        <v>73941.880830593756</v>
      </c>
      <c r="BK45" s="6">
        <f t="shared" si="34"/>
        <v>45940.905600463324</v>
      </c>
      <c r="BL45" s="6">
        <f t="shared" si="35"/>
        <v>119882.78643105709</v>
      </c>
      <c r="BM45" s="6">
        <f t="shared" si="36"/>
        <v>1.4712752617663958</v>
      </c>
      <c r="BN45" s="6">
        <f t="shared" si="37"/>
        <v>0.914119537586074</v>
      </c>
      <c r="BO45" s="6">
        <f t="shared" si="38"/>
        <v>2.3853947993524702</v>
      </c>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8" t="s">
        <v>0</v>
      </c>
      <c r="DN45" s="84">
        <v>11606</v>
      </c>
      <c r="DY45" s="8" t="s">
        <v>0</v>
      </c>
      <c r="DZ45" s="8">
        <v>1</v>
      </c>
      <c r="EA45" s="8">
        <v>0</v>
      </c>
      <c r="EB45" s="8">
        <v>0</v>
      </c>
      <c r="EC45" s="8">
        <v>0</v>
      </c>
      <c r="ED45" s="8">
        <v>0</v>
      </c>
      <c r="EE45" s="8">
        <v>1</v>
      </c>
      <c r="EF45" s="8" t="s">
        <v>0</v>
      </c>
    </row>
    <row r="46" spans="1:136" ht="12.75" customHeight="1" x14ac:dyDescent="0.2">
      <c r="A46" s="9">
        <v>1940</v>
      </c>
      <c r="B46" s="63"/>
      <c r="C46" s="9">
        <v>2</v>
      </c>
      <c r="D46" s="9" t="s">
        <v>346</v>
      </c>
      <c r="E46" s="9"/>
      <c r="F46" s="2">
        <v>51585</v>
      </c>
      <c r="H46" s="2">
        <v>51430</v>
      </c>
      <c r="I46" s="4">
        <v>3261246.2755187331</v>
      </c>
      <c r="J46" s="4">
        <f t="shared" si="7"/>
        <v>63.220825346878613</v>
      </c>
      <c r="K46" s="4"/>
      <c r="L46" s="4">
        <v>4928133.7136668041</v>
      </c>
      <c r="M46" s="4">
        <f t="shared" si="8"/>
        <v>95.822160483507758</v>
      </c>
      <c r="N46" s="21"/>
      <c r="O46" s="4">
        <f t="shared" si="39"/>
        <v>217184.12072608439</v>
      </c>
      <c r="P46" s="4">
        <f t="shared" si="9"/>
        <v>4.2229072666942331</v>
      </c>
      <c r="Q46" s="21"/>
      <c r="R46" s="4">
        <f t="shared" si="10"/>
        <v>5145317.8343928885</v>
      </c>
      <c r="S46" s="4">
        <f t="shared" si="11"/>
        <v>100.04506775020199</v>
      </c>
      <c r="T46" s="21"/>
      <c r="U46" s="21"/>
      <c r="V46" s="21"/>
      <c r="W46" s="22">
        <v>10571955.737765672</v>
      </c>
      <c r="X46" s="6"/>
      <c r="Y46" s="2">
        <v>1146096.4407778475</v>
      </c>
      <c r="Z46" s="82">
        <f t="shared" si="12"/>
        <v>1485711.9544771574</v>
      </c>
      <c r="AA46" s="82">
        <f t="shared" si="13"/>
        <v>1485931.6937191226</v>
      </c>
      <c r="AB46" s="2"/>
      <c r="AC46" s="2">
        <v>581160.89710017701</v>
      </c>
      <c r="AD46" s="2">
        <v>921799.945791192</v>
      </c>
      <c r="AE46" s="2">
        <v>340639.04869101499</v>
      </c>
      <c r="AF46" s="2">
        <f t="shared" si="14"/>
        <v>6.6034515593877092</v>
      </c>
      <c r="AG46" s="83"/>
      <c r="AH46" s="6">
        <v>6635173.7090599434</v>
      </c>
      <c r="AI46" s="6">
        <v>87005.524002178747</v>
      </c>
      <c r="AJ46" s="6">
        <v>114300.45466487795</v>
      </c>
      <c r="AK46" s="30">
        <f t="shared" si="15"/>
        <v>32004.127306165828</v>
      </c>
      <c r="AL46" s="6"/>
      <c r="AM46" s="6">
        <f t="shared" si="16"/>
        <v>-1654203.83207619</v>
      </c>
      <c r="AN46" s="6">
        <f t="shared" si="17"/>
        <v>1485931.6937191226</v>
      </c>
      <c r="AO46" s="7"/>
      <c r="AP46" s="6">
        <f t="shared" si="18"/>
        <v>-168272.13835706748</v>
      </c>
      <c r="AQ46" s="6">
        <f t="shared" si="19"/>
        <v>-3.271867360627406</v>
      </c>
      <c r="AR46" s="7"/>
      <c r="AS46" s="6">
        <f t="shared" si="20"/>
        <v>168272.13835706748</v>
      </c>
      <c r="AT46" s="6">
        <f t="shared" si="21"/>
        <v>3.271867360627406</v>
      </c>
      <c r="AU46" s="7"/>
      <c r="AV46" s="6">
        <f t="shared" si="22"/>
        <v>5096405.8520238716</v>
      </c>
      <c r="AW46" s="6">
        <f t="shared" si="23"/>
        <v>99.094027844135169</v>
      </c>
      <c r="AX46" s="21"/>
      <c r="AY46" s="6">
        <f t="shared" si="24"/>
        <v>-167921.63367736159</v>
      </c>
      <c r="AZ46" s="6">
        <f t="shared" si="25"/>
        <v>87005.524002178747</v>
      </c>
      <c r="BA46" s="6">
        <f t="shared" si="26"/>
        <v>32004.127306165828</v>
      </c>
      <c r="BB46" s="6"/>
      <c r="BC46" s="6">
        <f t="shared" si="27"/>
        <v>-22979.943276916267</v>
      </c>
      <c r="BD46" s="6">
        <f t="shared" si="28"/>
        <v>-25932.039092100647</v>
      </c>
      <c r="BE46" s="6">
        <f t="shared" si="29"/>
        <v>-48911.982369016914</v>
      </c>
      <c r="BF46" s="6">
        <f t="shared" si="30"/>
        <v>-0.44681981872285176</v>
      </c>
      <c r="BG46" s="6">
        <f t="shared" si="31"/>
        <v>-0.50422008734397528</v>
      </c>
      <c r="BH46" s="6">
        <f t="shared" si="32"/>
        <v>-0.95103990606682698</v>
      </c>
      <c r="BI46" s="6"/>
      <c r="BJ46" s="6">
        <f t="shared" si="33"/>
        <v>22979.943276916267</v>
      </c>
      <c r="BK46" s="6">
        <f t="shared" si="34"/>
        <v>25932.039092100647</v>
      </c>
      <c r="BL46" s="6">
        <f t="shared" si="35"/>
        <v>48911.982369016914</v>
      </c>
      <c r="BM46" s="6">
        <f t="shared" si="36"/>
        <v>0.44681981872285176</v>
      </c>
      <c r="BN46" s="6">
        <f t="shared" si="37"/>
        <v>0.50422008734397528</v>
      </c>
      <c r="BO46" s="6">
        <f t="shared" si="38"/>
        <v>0.95103990606682698</v>
      </c>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8" t="s">
        <v>0</v>
      </c>
      <c r="DN46" s="84">
        <v>11721</v>
      </c>
      <c r="DY46" s="8" t="s">
        <v>0</v>
      </c>
      <c r="DZ46" s="8">
        <v>1</v>
      </c>
      <c r="EA46" s="8">
        <v>0</v>
      </c>
      <c r="EB46" s="8">
        <v>0</v>
      </c>
      <c r="EC46" s="8">
        <v>0</v>
      </c>
      <c r="ED46" s="8">
        <v>0</v>
      </c>
      <c r="EE46" s="8">
        <v>1</v>
      </c>
      <c r="EF46" s="8" t="s">
        <v>0</v>
      </c>
    </row>
    <row r="47" spans="1:136" ht="12.75" customHeight="1" x14ac:dyDescent="0.2">
      <c r="A47" s="9">
        <v>90</v>
      </c>
      <c r="B47" s="63"/>
      <c r="C47" s="9">
        <v>2</v>
      </c>
      <c r="D47" s="9" t="s">
        <v>357</v>
      </c>
      <c r="E47" s="9"/>
      <c r="F47" s="2">
        <v>55695</v>
      </c>
      <c r="H47" s="2">
        <v>55938</v>
      </c>
      <c r="I47" s="4">
        <v>513835.2404428767</v>
      </c>
      <c r="J47" s="4">
        <f t="shared" si="7"/>
        <v>9.2258773757586265</v>
      </c>
      <c r="K47" s="4"/>
      <c r="L47" s="4">
        <v>1285596.3402789887</v>
      </c>
      <c r="M47" s="4">
        <f t="shared" si="8"/>
        <v>22.982522440541111</v>
      </c>
      <c r="N47" s="21"/>
      <c r="O47" s="4">
        <f t="shared" si="39"/>
        <v>-3917145.5933251833</v>
      </c>
      <c r="P47" s="4">
        <f t="shared" si="9"/>
        <v>-70.026557855575518</v>
      </c>
      <c r="Q47" s="21"/>
      <c r="R47" s="4">
        <f t="shared" si="10"/>
        <v>-2631549.2530461946</v>
      </c>
      <c r="S47" s="4">
        <f t="shared" si="11"/>
        <v>-47.044035415034408</v>
      </c>
      <c r="T47" s="21"/>
      <c r="U47" s="21"/>
      <c r="V47" s="21"/>
      <c r="W47" s="22">
        <v>18423347.044037331</v>
      </c>
      <c r="X47" s="6"/>
      <c r="Y47" s="2">
        <v>6646730.9283141503</v>
      </c>
      <c r="Z47" s="82">
        <f t="shared" si="12"/>
        <v>6778427.2747539291</v>
      </c>
      <c r="AA47" s="82">
        <f t="shared" si="13"/>
        <v>6779429.8152979296</v>
      </c>
      <c r="AB47" s="2"/>
      <c r="AC47" s="2">
        <v>2882536.5778283901</v>
      </c>
      <c r="AD47" s="2">
        <v>3013660.8227953799</v>
      </c>
      <c r="AE47" s="2">
        <v>131124.24496698985</v>
      </c>
      <c r="AF47" s="2">
        <f t="shared" si="14"/>
        <v>2.3543270485140471</v>
      </c>
      <c r="AG47" s="83"/>
      <c r="AH47" s="6">
        <v>13244290.40345804</v>
      </c>
      <c r="AI47" s="6">
        <v>241242.58927876779</v>
      </c>
      <c r="AJ47" s="6">
        <v>408483.59208103863</v>
      </c>
      <c r="AK47" s="30">
        <f t="shared" si="15"/>
        <v>114375.40578269082</v>
      </c>
      <c r="AL47" s="6"/>
      <c r="AM47" s="6">
        <f t="shared" si="16"/>
        <v>-2882718.3953342051</v>
      </c>
      <c r="AN47" s="6">
        <f t="shared" si="17"/>
        <v>6779429.8152979296</v>
      </c>
      <c r="AO47" s="7"/>
      <c r="AP47" s="6">
        <f t="shared" si="18"/>
        <v>3896711.4199637244</v>
      </c>
      <c r="AQ47" s="6">
        <f t="shared" si="19"/>
        <v>69.661257462971946</v>
      </c>
      <c r="AR47" s="7"/>
      <c r="AS47" s="6">
        <f t="shared" si="20"/>
        <v>-3896711.4199637244</v>
      </c>
      <c r="AT47" s="6">
        <f t="shared" si="21"/>
        <v>-69.661257462971946</v>
      </c>
      <c r="AU47" s="7"/>
      <c r="AV47" s="6">
        <f t="shared" si="22"/>
        <v>-2611115.0796847357</v>
      </c>
      <c r="AW47" s="6">
        <f t="shared" si="23"/>
        <v>-46.678735022430828</v>
      </c>
      <c r="AX47" s="21"/>
      <c r="AY47" s="6">
        <f t="shared" si="24"/>
        <v>-335183.8217000002</v>
      </c>
      <c r="AZ47" s="6">
        <f t="shared" si="25"/>
        <v>241242.58927876779</v>
      </c>
      <c r="BA47" s="6">
        <f t="shared" si="26"/>
        <v>114375.40578269082</v>
      </c>
      <c r="BB47" s="6"/>
      <c r="BC47" s="6">
        <f t="shared" si="27"/>
        <v>21703.579046774074</v>
      </c>
      <c r="BD47" s="6">
        <f t="shared" si="28"/>
        <v>-1269.405685315447</v>
      </c>
      <c r="BE47" s="6">
        <f t="shared" si="29"/>
        <v>20434.173361458626</v>
      </c>
      <c r="BF47" s="6">
        <f t="shared" si="30"/>
        <v>0.387993475754837</v>
      </c>
      <c r="BG47" s="6">
        <f t="shared" si="31"/>
        <v>-2.269308315126474E-2</v>
      </c>
      <c r="BH47" s="6">
        <f t="shared" si="32"/>
        <v>0.36530039260357228</v>
      </c>
      <c r="BI47" s="6"/>
      <c r="BJ47" s="6">
        <f t="shared" si="33"/>
        <v>-21703.579046774074</v>
      </c>
      <c r="BK47" s="6">
        <f t="shared" si="34"/>
        <v>1269.405685315447</v>
      </c>
      <c r="BL47" s="6">
        <f t="shared" si="35"/>
        <v>-20434.173361458626</v>
      </c>
      <c r="BM47" s="6">
        <f t="shared" si="36"/>
        <v>-0.387993475754837</v>
      </c>
      <c r="BN47" s="6">
        <f t="shared" si="37"/>
        <v>2.269308315126474E-2</v>
      </c>
      <c r="BO47" s="6">
        <f t="shared" si="38"/>
        <v>-0.36530039260357228</v>
      </c>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8" t="s">
        <v>0</v>
      </c>
      <c r="DN47" s="84">
        <v>11779</v>
      </c>
      <c r="DY47" s="8" t="s">
        <v>0</v>
      </c>
      <c r="DZ47" s="8">
        <v>1</v>
      </c>
      <c r="EA47" s="8">
        <v>0</v>
      </c>
      <c r="EB47" s="8">
        <v>0</v>
      </c>
      <c r="EC47" s="8">
        <v>0</v>
      </c>
      <c r="ED47" s="8">
        <v>0</v>
      </c>
      <c r="EE47" s="8">
        <v>1</v>
      </c>
      <c r="EF47" s="8" t="s">
        <v>0</v>
      </c>
    </row>
    <row r="48" spans="1:136" ht="12.75" customHeight="1" x14ac:dyDescent="0.2">
      <c r="A48" s="9">
        <v>1900</v>
      </c>
      <c r="B48" s="63"/>
      <c r="C48" s="9">
        <v>2</v>
      </c>
      <c r="D48" s="9" t="s">
        <v>391</v>
      </c>
      <c r="E48" s="9"/>
      <c r="F48" s="2">
        <v>89638.46</v>
      </c>
      <c r="H48" s="2">
        <v>89710</v>
      </c>
      <c r="I48" s="4">
        <v>5324677.5373852085</v>
      </c>
      <c r="J48" s="4">
        <f t="shared" si="7"/>
        <v>59.401707005957135</v>
      </c>
      <c r="K48" s="4"/>
      <c r="L48" s="4">
        <v>7767583.7733066808</v>
      </c>
      <c r="M48" s="4">
        <f t="shared" si="8"/>
        <v>86.585484040872601</v>
      </c>
      <c r="N48" s="21"/>
      <c r="O48" s="4">
        <f t="shared" si="39"/>
        <v>-459674.69985117775</v>
      </c>
      <c r="P48" s="4">
        <f t="shared" si="9"/>
        <v>-5.1240073553804226</v>
      </c>
      <c r="Q48" s="21"/>
      <c r="R48" s="4">
        <f t="shared" si="10"/>
        <v>7307909.0734555032</v>
      </c>
      <c r="S48" s="4">
        <f t="shared" si="11"/>
        <v>81.461476685492173</v>
      </c>
      <c r="T48" s="21"/>
      <c r="U48" s="21"/>
      <c r="V48" s="21"/>
      <c r="W48" s="22">
        <v>22164246.027940094</v>
      </c>
      <c r="X48" s="6"/>
      <c r="Y48" s="2">
        <v>2932741.9445423689</v>
      </c>
      <c r="Z48" s="82">
        <f t="shared" si="12"/>
        <v>4083888.2286662692</v>
      </c>
      <c r="AA48" s="82">
        <f t="shared" si="13"/>
        <v>4084492.2424530149</v>
      </c>
      <c r="AB48" s="2"/>
      <c r="AC48" s="2">
        <v>1594833.1322395981</v>
      </c>
      <c r="AD48" s="2">
        <v>2745061.4250005931</v>
      </c>
      <c r="AE48" s="2">
        <v>1150228.292760995</v>
      </c>
      <c r="AF48" s="2">
        <f t="shared" si="14"/>
        <v>12.831861376924536</v>
      </c>
      <c r="AG48" s="83"/>
      <c r="AH48" s="6">
        <v>16976755.892300848</v>
      </c>
      <c r="AI48" s="6">
        <v>195762.42900490167</v>
      </c>
      <c r="AJ48" s="6">
        <v>275445.35796290188</v>
      </c>
      <c r="AK48" s="30">
        <f t="shared" si="15"/>
        <v>77124.700229612528</v>
      </c>
      <c r="AL48" s="6"/>
      <c r="AM48" s="6">
        <f t="shared" si="16"/>
        <v>-3468060.3687664289</v>
      </c>
      <c r="AN48" s="6">
        <f t="shared" si="17"/>
        <v>4084492.2424530149</v>
      </c>
      <c r="AO48" s="7"/>
      <c r="AP48" s="6">
        <f t="shared" si="18"/>
        <v>616431.87368658604</v>
      </c>
      <c r="AQ48" s="6">
        <f t="shared" si="19"/>
        <v>6.8713841677247354</v>
      </c>
      <c r="AR48" s="7"/>
      <c r="AS48" s="6">
        <f t="shared" si="20"/>
        <v>-616431.87368658604</v>
      </c>
      <c r="AT48" s="6">
        <f t="shared" si="21"/>
        <v>-6.8713841677247354</v>
      </c>
      <c r="AU48" s="7"/>
      <c r="AV48" s="6">
        <f t="shared" si="22"/>
        <v>7151151.8996200953</v>
      </c>
      <c r="AW48" s="6">
        <f t="shared" si="23"/>
        <v>79.714099873147873</v>
      </c>
      <c r="AX48" s="21"/>
      <c r="AY48" s="6">
        <f t="shared" si="24"/>
        <v>-429644.30306992272</v>
      </c>
      <c r="AZ48" s="6">
        <f t="shared" si="25"/>
        <v>195762.42900490167</v>
      </c>
      <c r="BA48" s="6">
        <f t="shared" si="26"/>
        <v>77124.700229612528</v>
      </c>
      <c r="BB48" s="6"/>
      <c r="BC48" s="6">
        <f t="shared" si="27"/>
        <v>-85646.394873859885</v>
      </c>
      <c r="BD48" s="6">
        <f t="shared" si="28"/>
        <v>-71110.778961548378</v>
      </c>
      <c r="BE48" s="6">
        <f t="shared" si="29"/>
        <v>-156757.17383540826</v>
      </c>
      <c r="BF48" s="6">
        <f t="shared" si="30"/>
        <v>-0.95470287452747615</v>
      </c>
      <c r="BG48" s="6">
        <f t="shared" si="31"/>
        <v>-0.79267393781683626</v>
      </c>
      <c r="BH48" s="6">
        <f t="shared" si="32"/>
        <v>-1.7473768123443123</v>
      </c>
      <c r="BI48" s="6"/>
      <c r="BJ48" s="6">
        <f t="shared" si="33"/>
        <v>85646.394873859885</v>
      </c>
      <c r="BK48" s="6">
        <f t="shared" si="34"/>
        <v>71110.778961548378</v>
      </c>
      <c r="BL48" s="6">
        <f t="shared" si="35"/>
        <v>156757.17383540826</v>
      </c>
      <c r="BM48" s="6">
        <f t="shared" si="36"/>
        <v>0.95470287452747615</v>
      </c>
      <c r="BN48" s="6">
        <f t="shared" si="37"/>
        <v>0.79267393781683626</v>
      </c>
      <c r="BO48" s="6">
        <f t="shared" si="38"/>
        <v>1.7473768123443123</v>
      </c>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8" t="s">
        <v>0</v>
      </c>
      <c r="DN48" s="84">
        <v>12173</v>
      </c>
      <c r="DY48" s="8" t="s">
        <v>0</v>
      </c>
      <c r="DZ48" s="8">
        <v>1</v>
      </c>
      <c r="EA48" s="8">
        <v>0</v>
      </c>
      <c r="EB48" s="8">
        <v>0</v>
      </c>
      <c r="EC48" s="8">
        <v>0</v>
      </c>
      <c r="ED48" s="8">
        <v>0</v>
      </c>
      <c r="EE48" s="8">
        <v>1</v>
      </c>
      <c r="EF48" s="8" t="s">
        <v>0</v>
      </c>
    </row>
    <row r="49" spans="1:136" ht="12.75" customHeight="1" x14ac:dyDescent="0.2">
      <c r="A49" s="9">
        <v>80</v>
      </c>
      <c r="B49" s="63"/>
      <c r="C49" s="9">
        <v>2</v>
      </c>
      <c r="D49" s="9" t="s">
        <v>407</v>
      </c>
      <c r="E49" s="9"/>
      <c r="F49" s="2">
        <v>120494.36</v>
      </c>
      <c r="H49" s="2">
        <v>123107</v>
      </c>
      <c r="I49" s="4">
        <v>5705828.0862931088</v>
      </c>
      <c r="J49" s="4">
        <f t="shared" si="7"/>
        <v>47.353486804636404</v>
      </c>
      <c r="K49" s="4"/>
      <c r="L49" s="4">
        <v>6275113.4217547942</v>
      </c>
      <c r="M49" s="4">
        <f t="shared" si="8"/>
        <v>50.97284006396707</v>
      </c>
      <c r="N49" s="21"/>
      <c r="O49" s="4">
        <f t="shared" si="39"/>
        <v>-2247961.5001773844</v>
      </c>
      <c r="P49" s="4">
        <f t="shared" si="9"/>
        <v>-18.260224846494385</v>
      </c>
      <c r="Q49" s="21"/>
      <c r="R49" s="4">
        <f t="shared" si="10"/>
        <v>4027151.9215774098</v>
      </c>
      <c r="S49" s="4">
        <f t="shared" si="11"/>
        <v>32.712615217472688</v>
      </c>
      <c r="T49" s="21"/>
      <c r="U49" s="21"/>
      <c r="V49" s="21"/>
      <c r="W49" s="22">
        <v>38875408.224624343</v>
      </c>
      <c r="X49" s="6"/>
      <c r="Y49" s="2">
        <v>6648533.068926177</v>
      </c>
      <c r="Z49" s="82">
        <f t="shared" si="12"/>
        <v>8586303.8682304733</v>
      </c>
      <c r="AA49" s="82">
        <f t="shared" si="13"/>
        <v>8587573.7966964878</v>
      </c>
      <c r="AB49" s="2"/>
      <c r="AC49" s="2">
        <v>3663742.8212921154</v>
      </c>
      <c r="AD49" s="2">
        <v>5560389.2531673098</v>
      </c>
      <c r="AE49" s="2">
        <v>1896646.4318751949</v>
      </c>
      <c r="AF49" s="2">
        <f t="shared" si="14"/>
        <v>15.740541149603972</v>
      </c>
      <c r="AG49" s="83"/>
      <c r="AH49" s="6">
        <v>40534694.383157335</v>
      </c>
      <c r="AI49" s="6">
        <v>565535.90601416084</v>
      </c>
      <c r="AJ49" s="6">
        <v>727025.84278643492</v>
      </c>
      <c r="AK49" s="30">
        <f t="shared" si="15"/>
        <v>203567.2359802018</v>
      </c>
      <c r="AL49" s="6"/>
      <c r="AM49" s="6">
        <f t="shared" si="16"/>
        <v>-6082871.5947964191</v>
      </c>
      <c r="AN49" s="6">
        <f t="shared" si="17"/>
        <v>8587573.7966964878</v>
      </c>
      <c r="AO49" s="7"/>
      <c r="AP49" s="6">
        <f t="shared" si="18"/>
        <v>2504702.2019000687</v>
      </c>
      <c r="AQ49" s="6">
        <f t="shared" si="19"/>
        <v>20.345733401837983</v>
      </c>
      <c r="AR49" s="7"/>
      <c r="AS49" s="6">
        <f t="shared" si="20"/>
        <v>-2504702.2019000687</v>
      </c>
      <c r="AT49" s="6">
        <f t="shared" si="21"/>
        <v>-20.345733401837983</v>
      </c>
      <c r="AU49" s="7"/>
      <c r="AV49" s="6">
        <f t="shared" si="22"/>
        <v>3770411.2198547255</v>
      </c>
      <c r="AW49" s="6">
        <f t="shared" si="23"/>
        <v>30.627106662129087</v>
      </c>
      <c r="AX49" s="21"/>
      <c r="AY49" s="6">
        <f t="shared" si="24"/>
        <v>-1025843.8437170478</v>
      </c>
      <c r="AZ49" s="6">
        <f t="shared" si="25"/>
        <v>565535.90601416084</v>
      </c>
      <c r="BA49" s="6">
        <f t="shared" si="26"/>
        <v>203567.2359802018</v>
      </c>
      <c r="BB49" s="6"/>
      <c r="BC49" s="6">
        <f t="shared" si="27"/>
        <v>-106372.24563820928</v>
      </c>
      <c r="BD49" s="6">
        <f t="shared" si="28"/>
        <v>-150368.45608447527</v>
      </c>
      <c r="BE49" s="6">
        <f t="shared" si="29"/>
        <v>-256740.70172268455</v>
      </c>
      <c r="BF49" s="6">
        <f t="shared" si="30"/>
        <v>-0.86406334033165688</v>
      </c>
      <c r="BG49" s="6">
        <f t="shared" si="31"/>
        <v>-1.221445215011943</v>
      </c>
      <c r="BH49" s="6">
        <f t="shared" si="32"/>
        <v>-2.0855085553435999</v>
      </c>
      <c r="BI49" s="6"/>
      <c r="BJ49" s="6">
        <f t="shared" si="33"/>
        <v>106372.24563820928</v>
      </c>
      <c r="BK49" s="6">
        <f t="shared" si="34"/>
        <v>150368.45608447527</v>
      </c>
      <c r="BL49" s="6">
        <f t="shared" si="35"/>
        <v>256740.70172268455</v>
      </c>
      <c r="BM49" s="6">
        <f t="shared" si="36"/>
        <v>0.86406334033165688</v>
      </c>
      <c r="BN49" s="6">
        <f t="shared" si="37"/>
        <v>1.221445215011943</v>
      </c>
      <c r="BO49" s="6">
        <f t="shared" si="38"/>
        <v>2.0855085553435999</v>
      </c>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8" t="s">
        <v>0</v>
      </c>
      <c r="DN49" s="84">
        <v>12214</v>
      </c>
      <c r="DY49" s="8" t="s">
        <v>0</v>
      </c>
      <c r="DZ49" s="8">
        <v>1</v>
      </c>
      <c r="EA49" s="8">
        <v>0</v>
      </c>
      <c r="EB49" s="8">
        <v>0</v>
      </c>
      <c r="EC49" s="8">
        <v>0</v>
      </c>
      <c r="ED49" s="8">
        <v>0</v>
      </c>
      <c r="EE49" s="8">
        <v>1</v>
      </c>
      <c r="EF49" s="8" t="s">
        <v>0</v>
      </c>
    </row>
    <row r="50" spans="1:136" ht="12.75" customHeight="1" x14ac:dyDescent="0.2">
      <c r="A50" s="9">
        <v>1701</v>
      </c>
      <c r="B50" s="63"/>
      <c r="C50" s="9">
        <v>3</v>
      </c>
      <c r="D50" s="9" t="s">
        <v>152</v>
      </c>
      <c r="E50" s="9"/>
      <c r="F50" s="2">
        <v>19084</v>
      </c>
      <c r="H50" s="2">
        <v>19348</v>
      </c>
      <c r="I50" s="4">
        <v>202148.73956870381</v>
      </c>
      <c r="J50" s="4">
        <f t="shared" si="7"/>
        <v>10.592577005276871</v>
      </c>
      <c r="K50" s="4"/>
      <c r="L50" s="4">
        <v>738982.02700301586</v>
      </c>
      <c r="M50" s="4">
        <f t="shared" si="8"/>
        <v>38.194233357608844</v>
      </c>
      <c r="N50" s="21"/>
      <c r="O50" s="4">
        <f t="shared" si="39"/>
        <v>236033.26788046717</v>
      </c>
      <c r="P50" s="4">
        <f t="shared" si="9"/>
        <v>12.199362615281537</v>
      </c>
      <c r="Q50" s="21"/>
      <c r="R50" s="4">
        <f t="shared" si="10"/>
        <v>975015.29488348309</v>
      </c>
      <c r="S50" s="4">
        <f t="shared" si="11"/>
        <v>50.393595972890381</v>
      </c>
      <c r="T50" s="21"/>
      <c r="U50" s="21"/>
      <c r="V50" s="21"/>
      <c r="W50" s="22">
        <v>3364535.6421305486</v>
      </c>
      <c r="X50" s="6"/>
      <c r="Y50" s="2">
        <v>500103.81968606042</v>
      </c>
      <c r="Z50" s="82">
        <f t="shared" si="12"/>
        <v>275114.02542270487</v>
      </c>
      <c r="AA50" s="82">
        <f t="shared" si="13"/>
        <v>275154.7152396093</v>
      </c>
      <c r="AB50" s="2"/>
      <c r="AC50" s="2">
        <v>512531.795211258</v>
      </c>
      <c r="AD50" s="2">
        <v>290611.94645573403</v>
      </c>
      <c r="AE50" s="2">
        <v>-221919.84875552397</v>
      </c>
      <c r="AF50" s="2">
        <f t="shared" si="14"/>
        <v>-11.628581469059105</v>
      </c>
      <c r="AG50" s="83"/>
      <c r="AH50" s="6">
        <v>1892440.545683637</v>
      </c>
      <c r="AI50" s="6">
        <v>39547.965455535683</v>
      </c>
      <c r="AJ50" s="6">
        <v>84320.007539663915</v>
      </c>
      <c r="AK50" s="30">
        <f t="shared" si="15"/>
        <v>23609.602111105898</v>
      </c>
      <c r="AL50" s="6"/>
      <c r="AM50" s="6">
        <f t="shared" si="16"/>
        <v>-526452.04827026115</v>
      </c>
      <c r="AN50" s="6">
        <f t="shared" si="17"/>
        <v>275154.7152396093</v>
      </c>
      <c r="AO50" s="7"/>
      <c r="AP50" s="6">
        <f t="shared" si="18"/>
        <v>-251297.33303065185</v>
      </c>
      <c r="AQ50" s="6">
        <f t="shared" si="19"/>
        <v>-12.988284733856307</v>
      </c>
      <c r="AR50" s="7"/>
      <c r="AS50" s="6">
        <f t="shared" si="20"/>
        <v>251297.33303065185</v>
      </c>
      <c r="AT50" s="6">
        <f t="shared" si="21"/>
        <v>12.988284733856307</v>
      </c>
      <c r="AU50" s="7"/>
      <c r="AV50" s="6">
        <f t="shared" si="22"/>
        <v>990279.36003366765</v>
      </c>
      <c r="AW50" s="6">
        <f t="shared" si="23"/>
        <v>51.182518091465148</v>
      </c>
      <c r="AX50" s="21"/>
      <c r="AY50" s="6">
        <f t="shared" si="24"/>
        <v>-47893.502416456948</v>
      </c>
      <c r="AZ50" s="6">
        <f t="shared" si="25"/>
        <v>39547.965455535683</v>
      </c>
      <c r="BA50" s="6">
        <f t="shared" si="26"/>
        <v>23609.602111105898</v>
      </c>
      <c r="BB50" s="6"/>
      <c r="BC50" s="6">
        <f t="shared" si="27"/>
        <v>8178.6348484536065</v>
      </c>
      <c r="BD50" s="6">
        <f t="shared" si="28"/>
        <v>7085.4303017310558</v>
      </c>
      <c r="BE50" s="6">
        <f t="shared" si="29"/>
        <v>15264.065150184662</v>
      </c>
      <c r="BF50" s="6">
        <f t="shared" si="30"/>
        <v>0.42271215879954549</v>
      </c>
      <c r="BG50" s="6">
        <f t="shared" si="31"/>
        <v>0.36620995977522514</v>
      </c>
      <c r="BH50" s="6">
        <f t="shared" si="32"/>
        <v>0.78892211857477068</v>
      </c>
      <c r="BI50" s="6"/>
      <c r="BJ50" s="6">
        <f t="shared" si="33"/>
        <v>-8178.6348484536065</v>
      </c>
      <c r="BK50" s="6">
        <f t="shared" si="34"/>
        <v>-7085.4303017310558</v>
      </c>
      <c r="BL50" s="6">
        <f t="shared" si="35"/>
        <v>-15264.065150184662</v>
      </c>
      <c r="BM50" s="6">
        <f t="shared" si="36"/>
        <v>-0.42271215879954549</v>
      </c>
      <c r="BN50" s="6">
        <f t="shared" si="37"/>
        <v>-0.36620995977522514</v>
      </c>
      <c r="BO50" s="6">
        <f t="shared" si="38"/>
        <v>-0.78892211857477068</v>
      </c>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8" t="s">
        <v>0</v>
      </c>
      <c r="DN50" s="84">
        <v>12452</v>
      </c>
      <c r="DY50" s="8" t="s">
        <v>0</v>
      </c>
      <c r="DZ50" s="8">
        <v>1</v>
      </c>
      <c r="EA50" s="8">
        <v>0</v>
      </c>
      <c r="EB50" s="8">
        <v>0</v>
      </c>
      <c r="EC50" s="8">
        <v>0</v>
      </c>
      <c r="ED50" s="8">
        <v>0</v>
      </c>
      <c r="EE50" s="8">
        <v>1</v>
      </c>
      <c r="EF50" s="8" t="s">
        <v>0</v>
      </c>
    </row>
    <row r="51" spans="1:136" ht="12.75" customHeight="1" x14ac:dyDescent="0.2">
      <c r="A51" s="9">
        <v>1690</v>
      </c>
      <c r="B51" s="63"/>
      <c r="C51" s="9">
        <v>3</v>
      </c>
      <c r="D51" s="9" t="s">
        <v>192</v>
      </c>
      <c r="E51" s="9"/>
      <c r="F51" s="2">
        <v>23744</v>
      </c>
      <c r="H51" s="2">
        <v>24110</v>
      </c>
      <c r="I51" s="4">
        <v>342938.29897935409</v>
      </c>
      <c r="J51" s="4">
        <f t="shared" si="7"/>
        <v>14.443156122782771</v>
      </c>
      <c r="K51" s="4"/>
      <c r="L51" s="4">
        <v>380174.36478669289</v>
      </c>
      <c r="M51" s="4">
        <f t="shared" si="8"/>
        <v>15.768327033873616</v>
      </c>
      <c r="N51" s="21"/>
      <c r="O51" s="4">
        <f t="shared" si="39"/>
        <v>-241259.43495907521</v>
      </c>
      <c r="P51" s="4">
        <f t="shared" si="9"/>
        <v>-10.006612814561395</v>
      </c>
      <c r="Q51" s="21"/>
      <c r="R51" s="4">
        <f t="shared" si="10"/>
        <v>138914.92982761769</v>
      </c>
      <c r="S51" s="4">
        <f t="shared" si="11"/>
        <v>5.7617142193122222</v>
      </c>
      <c r="T51" s="21"/>
      <c r="U51" s="21"/>
      <c r="V51" s="21"/>
      <c r="W51" s="22">
        <v>4213900.487533235</v>
      </c>
      <c r="X51" s="6"/>
      <c r="Y51" s="2">
        <v>526559.28513312677</v>
      </c>
      <c r="Z51" s="82">
        <f t="shared" si="12"/>
        <v>892121.66288120998</v>
      </c>
      <c r="AA51" s="82">
        <f t="shared" si="13"/>
        <v>892253.60914263129</v>
      </c>
      <c r="AB51" s="2"/>
      <c r="AC51" s="2">
        <v>202684.906794988</v>
      </c>
      <c r="AD51" s="2">
        <v>562697.89299368102</v>
      </c>
      <c r="AE51" s="2">
        <v>360012.98619869305</v>
      </c>
      <c r="AF51" s="2">
        <f t="shared" si="14"/>
        <v>15.162271992869485</v>
      </c>
      <c r="AG51" s="83"/>
      <c r="AH51" s="6">
        <v>1953191.2140286712</v>
      </c>
      <c r="AI51" s="6">
        <v>41525.363728312477</v>
      </c>
      <c r="AJ51" s="6">
        <v>58087.116305101816</v>
      </c>
      <c r="AK51" s="30">
        <f t="shared" si="15"/>
        <v>16264.39256542851</v>
      </c>
      <c r="AL51" s="6"/>
      <c r="AM51" s="6">
        <f t="shared" si="16"/>
        <v>-659352.96243856708</v>
      </c>
      <c r="AN51" s="6">
        <f t="shared" si="17"/>
        <v>892253.60914263129</v>
      </c>
      <c r="AO51" s="7"/>
      <c r="AP51" s="6">
        <f t="shared" si="18"/>
        <v>232900.64670406422</v>
      </c>
      <c r="AQ51" s="6">
        <f t="shared" si="19"/>
        <v>9.6599189839927089</v>
      </c>
      <c r="AR51" s="7"/>
      <c r="AS51" s="6">
        <f t="shared" si="20"/>
        <v>-232900.64670406422</v>
      </c>
      <c r="AT51" s="6">
        <f t="shared" si="21"/>
        <v>-9.6599189839927089</v>
      </c>
      <c r="AU51" s="7"/>
      <c r="AV51" s="6">
        <f t="shared" si="22"/>
        <v>147273.71808262868</v>
      </c>
      <c r="AW51" s="6">
        <f t="shared" si="23"/>
        <v>6.1084080498809072</v>
      </c>
      <c r="AX51" s="21"/>
      <c r="AY51" s="6">
        <f t="shared" si="24"/>
        <v>-49430.96803873001</v>
      </c>
      <c r="AZ51" s="6">
        <f t="shared" si="25"/>
        <v>41525.363728312477</v>
      </c>
      <c r="BA51" s="6">
        <f t="shared" si="26"/>
        <v>16264.39256542851</v>
      </c>
      <c r="BB51" s="6"/>
      <c r="BC51" s="6">
        <f t="shared" si="27"/>
        <v>9149.0224628172764</v>
      </c>
      <c r="BD51" s="6">
        <f t="shared" si="28"/>
        <v>-790.23420780627021</v>
      </c>
      <c r="BE51" s="6">
        <f t="shared" si="29"/>
        <v>8358.7882550110062</v>
      </c>
      <c r="BF51" s="6">
        <f t="shared" si="30"/>
        <v>0.37947003163904092</v>
      </c>
      <c r="BG51" s="6">
        <f t="shared" si="31"/>
        <v>-3.2776201070355462E-2</v>
      </c>
      <c r="BH51" s="6">
        <f t="shared" si="32"/>
        <v>0.34669383056868547</v>
      </c>
      <c r="BI51" s="6"/>
      <c r="BJ51" s="6">
        <f t="shared" si="33"/>
        <v>-9149.0224628172764</v>
      </c>
      <c r="BK51" s="6">
        <f t="shared" si="34"/>
        <v>790.23420780627021</v>
      </c>
      <c r="BL51" s="6">
        <f t="shared" si="35"/>
        <v>-8358.7882550110062</v>
      </c>
      <c r="BM51" s="6">
        <f t="shared" si="36"/>
        <v>-0.37947003163904092</v>
      </c>
      <c r="BN51" s="6">
        <f t="shared" si="37"/>
        <v>3.2776201070355462E-2</v>
      </c>
      <c r="BO51" s="6">
        <f t="shared" si="38"/>
        <v>-0.34669383056868547</v>
      </c>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8" t="s">
        <v>0</v>
      </c>
      <c r="DN51" s="84">
        <v>12483</v>
      </c>
      <c r="DY51" s="8" t="s">
        <v>0</v>
      </c>
      <c r="DZ51" s="8">
        <v>1</v>
      </c>
      <c r="EA51" s="8">
        <v>0</v>
      </c>
      <c r="EB51" s="8">
        <v>0</v>
      </c>
      <c r="EC51" s="8">
        <v>0</v>
      </c>
      <c r="ED51" s="8">
        <v>0</v>
      </c>
      <c r="EE51" s="8">
        <v>1</v>
      </c>
      <c r="EF51" s="8" t="s">
        <v>0</v>
      </c>
    </row>
    <row r="52" spans="1:136" ht="12.75" customHeight="1" x14ac:dyDescent="0.2">
      <c r="A52" s="9">
        <v>1681</v>
      </c>
      <c r="B52" s="63"/>
      <c r="C52" s="9">
        <v>3</v>
      </c>
      <c r="D52" s="9" t="s">
        <v>208</v>
      </c>
      <c r="E52" s="9"/>
      <c r="F52" s="2">
        <v>25355</v>
      </c>
      <c r="H52" s="2">
        <v>25372</v>
      </c>
      <c r="I52" s="4">
        <v>740722.60330876755</v>
      </c>
      <c r="J52" s="4">
        <f t="shared" si="7"/>
        <v>29.214064417620492</v>
      </c>
      <c r="K52" s="4"/>
      <c r="L52" s="4">
        <v>1156527.7632639501</v>
      </c>
      <c r="M52" s="4">
        <f t="shared" si="8"/>
        <v>45.582837902567796</v>
      </c>
      <c r="N52" s="21"/>
      <c r="O52" s="4">
        <f t="shared" si="39"/>
        <v>-649164.96609889204</v>
      </c>
      <c r="P52" s="4">
        <f t="shared" si="9"/>
        <v>-25.585880738565823</v>
      </c>
      <c r="Q52" s="21"/>
      <c r="R52" s="4">
        <f t="shared" si="10"/>
        <v>507362.79716505809</v>
      </c>
      <c r="S52" s="4">
        <f t="shared" si="11"/>
        <v>19.996957164001973</v>
      </c>
      <c r="T52" s="21"/>
      <c r="U52" s="21"/>
      <c r="V52" s="21"/>
      <c r="W52" s="22">
        <v>5505834.6198051097</v>
      </c>
      <c r="X52" s="6"/>
      <c r="Y52" s="2">
        <v>1564845.0106023962</v>
      </c>
      <c r="Z52" s="82">
        <f t="shared" si="12"/>
        <v>1459984.2697832803</v>
      </c>
      <c r="AA52" s="82">
        <f t="shared" si="13"/>
        <v>1460200.2038583588</v>
      </c>
      <c r="AB52" s="2"/>
      <c r="AC52" s="2">
        <v>718173.15501182596</v>
      </c>
      <c r="AD52" s="2">
        <v>613382.67403008696</v>
      </c>
      <c r="AE52" s="2">
        <v>-104790.48098173901</v>
      </c>
      <c r="AF52" s="2">
        <f t="shared" si="14"/>
        <v>-4.1329316104018536</v>
      </c>
      <c r="AG52" s="83"/>
      <c r="AH52" s="6">
        <v>3585391.7262190436</v>
      </c>
      <c r="AI52" s="6">
        <v>92937.718820508977</v>
      </c>
      <c r="AJ52" s="6">
        <v>172387.57096997957</v>
      </c>
      <c r="AK52" s="30">
        <f t="shared" si="15"/>
        <v>48268.519871594282</v>
      </c>
      <c r="AL52" s="6"/>
      <c r="AM52" s="6">
        <f t="shared" si="16"/>
        <v>-861503.10810743575</v>
      </c>
      <c r="AN52" s="6">
        <f t="shared" si="17"/>
        <v>1460200.2038583588</v>
      </c>
      <c r="AO52" s="7"/>
      <c r="AP52" s="6">
        <f t="shared" si="18"/>
        <v>598697.09575092304</v>
      </c>
      <c r="AQ52" s="6">
        <f t="shared" si="19"/>
        <v>23.596763981984985</v>
      </c>
      <c r="AR52" s="7"/>
      <c r="AS52" s="6">
        <f t="shared" si="20"/>
        <v>-598697.09575092304</v>
      </c>
      <c r="AT52" s="6">
        <f t="shared" si="21"/>
        <v>-23.596763981984985</v>
      </c>
      <c r="AU52" s="7"/>
      <c r="AV52" s="6">
        <f t="shared" si="22"/>
        <v>557830.66751302709</v>
      </c>
      <c r="AW52" s="6">
        <f t="shared" si="23"/>
        <v>21.986073920582811</v>
      </c>
      <c r="AX52" s="21"/>
      <c r="AY52" s="6">
        <f t="shared" si="24"/>
        <v>-90738.368344134375</v>
      </c>
      <c r="AZ52" s="6">
        <f t="shared" si="25"/>
        <v>92937.718820508977</v>
      </c>
      <c r="BA52" s="6">
        <f t="shared" si="26"/>
        <v>48268.519871594282</v>
      </c>
      <c r="BB52" s="6"/>
      <c r="BC52" s="6">
        <f t="shared" si="27"/>
        <v>33505.818213543258</v>
      </c>
      <c r="BD52" s="6">
        <f t="shared" si="28"/>
        <v>16962.052134425685</v>
      </c>
      <c r="BE52" s="6">
        <f t="shared" si="29"/>
        <v>50467.870347968943</v>
      </c>
      <c r="BF52" s="6">
        <f t="shared" si="30"/>
        <v>1.3205824615143962</v>
      </c>
      <c r="BG52" s="6">
        <f t="shared" si="31"/>
        <v>0.6685342950664388</v>
      </c>
      <c r="BH52" s="6">
        <f t="shared" si="32"/>
        <v>1.989116756580835</v>
      </c>
      <c r="BI52" s="6"/>
      <c r="BJ52" s="6">
        <f t="shared" si="33"/>
        <v>-33505.818213543258</v>
      </c>
      <c r="BK52" s="6">
        <f t="shared" si="34"/>
        <v>-16962.052134425685</v>
      </c>
      <c r="BL52" s="6">
        <f t="shared" si="35"/>
        <v>-50467.870347968943</v>
      </c>
      <c r="BM52" s="6">
        <f t="shared" si="36"/>
        <v>-1.3205824615143962</v>
      </c>
      <c r="BN52" s="6">
        <f t="shared" si="37"/>
        <v>-0.6685342950664388</v>
      </c>
      <c r="BO52" s="6">
        <f t="shared" si="38"/>
        <v>-1.989116756580835</v>
      </c>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8" t="s">
        <v>0</v>
      </c>
      <c r="DN52" s="84">
        <v>12785</v>
      </c>
      <c r="DY52" s="8" t="s">
        <v>0</v>
      </c>
      <c r="DZ52" s="8">
        <v>1</v>
      </c>
      <c r="EA52" s="8">
        <v>0</v>
      </c>
      <c r="EB52" s="8">
        <v>0</v>
      </c>
      <c r="EC52" s="8">
        <v>0</v>
      </c>
      <c r="ED52" s="8">
        <v>0</v>
      </c>
      <c r="EE52" s="8">
        <v>1</v>
      </c>
      <c r="EF52" s="8" t="s">
        <v>0</v>
      </c>
    </row>
    <row r="53" spans="1:136" ht="12.75" customHeight="1" x14ac:dyDescent="0.2">
      <c r="A53" s="9">
        <v>1680</v>
      </c>
      <c r="B53" s="63"/>
      <c r="C53" s="9">
        <v>3</v>
      </c>
      <c r="D53" s="9" t="s">
        <v>209</v>
      </c>
      <c r="E53" s="9"/>
      <c r="F53" s="2">
        <v>25286</v>
      </c>
      <c r="H53" s="2">
        <v>25386</v>
      </c>
      <c r="I53" s="4">
        <v>-585720.60682003433</v>
      </c>
      <c r="J53" s="4">
        <f t="shared" si="7"/>
        <v>-23.163830056949866</v>
      </c>
      <c r="K53" s="4"/>
      <c r="L53" s="4">
        <v>190660.49048035545</v>
      </c>
      <c r="M53" s="4">
        <f t="shared" si="8"/>
        <v>7.5104581454484931</v>
      </c>
      <c r="N53" s="21"/>
      <c r="O53" s="4">
        <f t="shared" si="39"/>
        <v>-1724279.0954166227</v>
      </c>
      <c r="P53" s="4">
        <f t="shared" si="9"/>
        <v>-67.922441322643294</v>
      </c>
      <c r="Q53" s="21"/>
      <c r="R53" s="4">
        <f t="shared" si="10"/>
        <v>-1533618.6049362672</v>
      </c>
      <c r="S53" s="4">
        <f t="shared" si="11"/>
        <v>-60.411983177194806</v>
      </c>
      <c r="T53" s="21"/>
      <c r="U53" s="21"/>
      <c r="V53" s="21"/>
      <c r="W53" s="22">
        <v>4493237.3701134687</v>
      </c>
      <c r="X53" s="6"/>
      <c r="Y53" s="2">
        <v>2410660.6745190257</v>
      </c>
      <c r="Z53" s="82">
        <f t="shared" si="12"/>
        <v>2441855.061211911</v>
      </c>
      <c r="AA53" s="82">
        <f t="shared" si="13"/>
        <v>2442216.2155921543</v>
      </c>
      <c r="AB53" s="2"/>
      <c r="AC53" s="2">
        <v>740292.97513468703</v>
      </c>
      <c r="AD53" s="2">
        <v>771364.48155225196</v>
      </c>
      <c r="AE53" s="2">
        <v>31071.506417564931</v>
      </c>
      <c r="AF53" s="2">
        <f t="shared" si="14"/>
        <v>1.2288027532059216</v>
      </c>
      <c r="AG53" s="83"/>
      <c r="AH53" s="6">
        <v>2750115.6461497806</v>
      </c>
      <c r="AI53" s="6">
        <v>31638.372364428506</v>
      </c>
      <c r="AJ53" s="6">
        <v>82446.229594337943</v>
      </c>
      <c r="AK53" s="30">
        <f t="shared" si="15"/>
        <v>23084.944286414626</v>
      </c>
      <c r="AL53" s="6"/>
      <c r="AM53" s="6">
        <f t="shared" si="16"/>
        <v>-703061.06650806987</v>
      </c>
      <c r="AN53" s="6">
        <f t="shared" si="17"/>
        <v>2442216.2155921543</v>
      </c>
      <c r="AO53" s="7"/>
      <c r="AP53" s="6">
        <f t="shared" si="18"/>
        <v>1739155.1490840844</v>
      </c>
      <c r="AQ53" s="6">
        <f t="shared" si="19"/>
        <v>68.508435715909727</v>
      </c>
      <c r="AR53" s="7"/>
      <c r="AS53" s="6">
        <f t="shared" si="20"/>
        <v>-1739155.1490840844</v>
      </c>
      <c r="AT53" s="6">
        <f t="shared" si="21"/>
        <v>-68.508435715909727</v>
      </c>
      <c r="AU53" s="7"/>
      <c r="AV53" s="6">
        <f t="shared" si="22"/>
        <v>-1548494.658603729</v>
      </c>
      <c r="AW53" s="6">
        <f t="shared" si="23"/>
        <v>-60.997977570461238</v>
      </c>
      <c r="AX53" s="21"/>
      <c r="AY53" s="6">
        <f t="shared" si="24"/>
        <v>-69599.370318304966</v>
      </c>
      <c r="AZ53" s="6">
        <f t="shared" si="25"/>
        <v>31638.372364428506</v>
      </c>
      <c r="BA53" s="6">
        <f t="shared" si="26"/>
        <v>23084.944286414626</v>
      </c>
      <c r="BB53" s="6"/>
      <c r="BC53" s="6">
        <f t="shared" si="27"/>
        <v>-13947.887721019601</v>
      </c>
      <c r="BD53" s="6">
        <f t="shared" si="28"/>
        <v>-928.16594644219003</v>
      </c>
      <c r="BE53" s="6">
        <f t="shared" si="29"/>
        <v>-14876.053667461791</v>
      </c>
      <c r="BF53" s="6">
        <f t="shared" si="30"/>
        <v>-0.54943227452216181</v>
      </c>
      <c r="BG53" s="6">
        <f t="shared" si="31"/>
        <v>-3.6562118744275979E-2</v>
      </c>
      <c r="BH53" s="6">
        <f t="shared" si="32"/>
        <v>-0.58599439326643787</v>
      </c>
      <c r="BI53" s="6"/>
      <c r="BJ53" s="6">
        <f t="shared" si="33"/>
        <v>13947.887721019601</v>
      </c>
      <c r="BK53" s="6">
        <f t="shared" si="34"/>
        <v>928.16594644219003</v>
      </c>
      <c r="BL53" s="6">
        <f t="shared" si="35"/>
        <v>14876.053667461791</v>
      </c>
      <c r="BM53" s="6">
        <f t="shared" si="36"/>
        <v>0.54943227452216181</v>
      </c>
      <c r="BN53" s="6">
        <f t="shared" si="37"/>
        <v>3.6562118744275979E-2</v>
      </c>
      <c r="BO53" s="6">
        <f t="shared" si="38"/>
        <v>0.58599439326643787</v>
      </c>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8" t="s">
        <v>0</v>
      </c>
      <c r="DN53" s="84">
        <v>13060</v>
      </c>
      <c r="DY53" s="8" t="s">
        <v>0</v>
      </c>
      <c r="DZ53" s="8">
        <v>1</v>
      </c>
      <c r="EA53" s="8">
        <v>0</v>
      </c>
      <c r="EB53" s="8">
        <v>0</v>
      </c>
      <c r="EC53" s="8">
        <v>0</v>
      </c>
      <c r="ED53" s="8">
        <v>0</v>
      </c>
      <c r="EE53" s="8">
        <v>1</v>
      </c>
      <c r="EF53" s="8" t="s">
        <v>0</v>
      </c>
    </row>
    <row r="54" spans="1:136" ht="12.75" customHeight="1" x14ac:dyDescent="0.2">
      <c r="A54" s="9">
        <v>1699</v>
      </c>
      <c r="B54" s="63"/>
      <c r="C54" s="9">
        <v>3</v>
      </c>
      <c r="D54" s="9" t="s">
        <v>257</v>
      </c>
      <c r="E54" s="9"/>
      <c r="F54" s="2">
        <v>32981</v>
      </c>
      <c r="H54" s="2">
        <v>31290</v>
      </c>
      <c r="I54" s="4">
        <v>-938127.27219241671</v>
      </c>
      <c r="J54" s="4">
        <f t="shared" si="7"/>
        <v>-28.444476280052658</v>
      </c>
      <c r="K54" s="4"/>
      <c r="L54" s="4">
        <v>-115475.95806956757</v>
      </c>
      <c r="M54" s="4">
        <f t="shared" si="8"/>
        <v>-3.6905068095099893</v>
      </c>
      <c r="N54" s="21"/>
      <c r="O54" s="4">
        <f t="shared" si="39"/>
        <v>-809844.97315000696</v>
      </c>
      <c r="P54" s="4">
        <f t="shared" si="9"/>
        <v>-25.881910295621825</v>
      </c>
      <c r="Q54" s="21"/>
      <c r="R54" s="4">
        <f t="shared" si="10"/>
        <v>-925320.93121957453</v>
      </c>
      <c r="S54" s="4">
        <f t="shared" si="11"/>
        <v>-29.572417105131816</v>
      </c>
      <c r="T54" s="21"/>
      <c r="U54" s="21"/>
      <c r="V54" s="21"/>
      <c r="W54" s="22">
        <v>6242292.8093992192</v>
      </c>
      <c r="X54" s="6"/>
      <c r="Y54" s="2">
        <v>1178202.8084989153</v>
      </c>
      <c r="Z54" s="82">
        <f t="shared" si="12"/>
        <v>1787047.9367549003</v>
      </c>
      <c r="AA54" s="82">
        <f t="shared" si="13"/>
        <v>1787312.2440843221</v>
      </c>
      <c r="AB54" s="2"/>
      <c r="AC54" s="2">
        <v>381094.65044061001</v>
      </c>
      <c r="AD54" s="2">
        <v>1022843.48952692</v>
      </c>
      <c r="AE54" s="2">
        <v>641748.83908631001</v>
      </c>
      <c r="AF54" s="2">
        <f t="shared" si="14"/>
        <v>19.458137687950941</v>
      </c>
      <c r="AG54" s="83"/>
      <c r="AH54" s="6">
        <v>4310347.2115718974</v>
      </c>
      <c r="AI54" s="6">
        <v>81073.329183848007</v>
      </c>
      <c r="AJ54" s="6">
        <v>97436.453156944481</v>
      </c>
      <c r="AK54" s="30">
        <f t="shared" si="15"/>
        <v>27282.206883944458</v>
      </c>
      <c r="AL54" s="6"/>
      <c r="AM54" s="6">
        <f t="shared" si="16"/>
        <v>-976737.41192111594</v>
      </c>
      <c r="AN54" s="6">
        <f t="shared" si="17"/>
        <v>1787312.2440843221</v>
      </c>
      <c r="AO54" s="7"/>
      <c r="AP54" s="6">
        <f t="shared" si="18"/>
        <v>810574.83216320619</v>
      </c>
      <c r="AQ54" s="6">
        <f t="shared" si="19"/>
        <v>25.905235927235736</v>
      </c>
      <c r="AR54" s="7"/>
      <c r="AS54" s="6">
        <f t="shared" si="20"/>
        <v>-810574.83216320619</v>
      </c>
      <c r="AT54" s="6">
        <f t="shared" si="21"/>
        <v>-25.905235927235736</v>
      </c>
      <c r="AU54" s="7"/>
      <c r="AV54" s="6">
        <f t="shared" si="22"/>
        <v>-926050.79023277375</v>
      </c>
      <c r="AW54" s="6">
        <f t="shared" si="23"/>
        <v>-29.595742736745727</v>
      </c>
      <c r="AX54" s="21"/>
      <c r="AY54" s="6">
        <f t="shared" si="24"/>
        <v>-109085.39508099173</v>
      </c>
      <c r="AZ54" s="6">
        <f t="shared" si="25"/>
        <v>81073.329183848007</v>
      </c>
      <c r="BA54" s="6">
        <f t="shared" si="26"/>
        <v>27282.206883944458</v>
      </c>
      <c r="BB54" s="6"/>
      <c r="BC54" s="6">
        <f t="shared" si="27"/>
        <v>9624.4759982024261</v>
      </c>
      <c r="BD54" s="6">
        <f t="shared" si="28"/>
        <v>-10354.335011401618</v>
      </c>
      <c r="BE54" s="6">
        <f t="shared" si="29"/>
        <v>-729.85901319919139</v>
      </c>
      <c r="BF54" s="6">
        <f t="shared" si="30"/>
        <v>0.30758951736025653</v>
      </c>
      <c r="BG54" s="6">
        <f t="shared" si="31"/>
        <v>-0.33091514897416485</v>
      </c>
      <c r="BH54" s="6">
        <f t="shared" si="32"/>
        <v>-2.3325631613908323E-2</v>
      </c>
      <c r="BI54" s="6"/>
      <c r="BJ54" s="6">
        <f t="shared" si="33"/>
        <v>-9624.4759982024261</v>
      </c>
      <c r="BK54" s="6">
        <f t="shared" si="34"/>
        <v>10354.335011401618</v>
      </c>
      <c r="BL54" s="6">
        <f t="shared" si="35"/>
        <v>729.85901319919139</v>
      </c>
      <c r="BM54" s="6">
        <f t="shared" si="36"/>
        <v>-0.30758951736025653</v>
      </c>
      <c r="BN54" s="6">
        <f t="shared" si="37"/>
        <v>0.33091514897416485</v>
      </c>
      <c r="BO54" s="6">
        <f t="shared" si="38"/>
        <v>2.3325631613908323E-2</v>
      </c>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8" t="s">
        <v>0</v>
      </c>
      <c r="DN54" s="84">
        <v>13140</v>
      </c>
      <c r="DY54" s="8" t="s">
        <v>0</v>
      </c>
      <c r="DZ54" s="8">
        <v>1</v>
      </c>
      <c r="EA54" s="8">
        <v>0</v>
      </c>
      <c r="EB54" s="8">
        <v>0</v>
      </c>
      <c r="EC54" s="8">
        <v>0</v>
      </c>
      <c r="ED54" s="8">
        <v>0</v>
      </c>
      <c r="EE54" s="8">
        <v>1</v>
      </c>
      <c r="EF54" s="8" t="s">
        <v>0</v>
      </c>
    </row>
    <row r="55" spans="1:136" ht="12.75" customHeight="1" x14ac:dyDescent="0.2">
      <c r="A55" s="9">
        <v>1731</v>
      </c>
      <c r="B55" s="63"/>
      <c r="C55" s="9">
        <v>3</v>
      </c>
      <c r="D55" s="9" t="s">
        <v>268</v>
      </c>
      <c r="E55" s="9"/>
      <c r="F55" s="2">
        <v>33399</v>
      </c>
      <c r="H55" s="2">
        <v>33178</v>
      </c>
      <c r="I55" s="4">
        <v>-1419401.3590537934</v>
      </c>
      <c r="J55" s="4">
        <f t="shared" si="7"/>
        <v>-42.498319083020249</v>
      </c>
      <c r="K55" s="4"/>
      <c r="L55" s="4">
        <v>34507.756633003242</v>
      </c>
      <c r="M55" s="4">
        <f t="shared" si="8"/>
        <v>1.0400794693171149</v>
      </c>
      <c r="N55" s="21"/>
      <c r="O55" s="4">
        <f t="shared" si="39"/>
        <v>-1849505.9760962753</v>
      </c>
      <c r="P55" s="4">
        <f t="shared" si="9"/>
        <v>-55.744950753399095</v>
      </c>
      <c r="Q55" s="21"/>
      <c r="R55" s="4">
        <f t="shared" si="10"/>
        <v>-1814998.219463272</v>
      </c>
      <c r="S55" s="4">
        <f t="shared" si="11"/>
        <v>-54.704871284081982</v>
      </c>
      <c r="T55" s="21"/>
      <c r="U55" s="21"/>
      <c r="V55" s="21"/>
      <c r="W55" s="22">
        <v>7188962.5394012611</v>
      </c>
      <c r="X55" s="6"/>
      <c r="Y55" s="2">
        <v>2307595.1491448032</v>
      </c>
      <c r="Z55" s="82">
        <f t="shared" si="12"/>
        <v>2967287.8484419682</v>
      </c>
      <c r="AA55" s="82">
        <f t="shared" si="13"/>
        <v>2967726.7151957448</v>
      </c>
      <c r="AB55" s="2"/>
      <c r="AC55" s="2">
        <v>644195.495925033</v>
      </c>
      <c r="AD55" s="2">
        <v>1308282.4349757901</v>
      </c>
      <c r="AE55" s="2">
        <v>664086.93905075709</v>
      </c>
      <c r="AF55" s="2">
        <f t="shared" si="14"/>
        <v>19.883437799058566</v>
      </c>
      <c r="AG55" s="83"/>
      <c r="AH55" s="6">
        <v>3698555.1328614634</v>
      </c>
      <c r="AI55" s="6">
        <v>59321.948183303321</v>
      </c>
      <c r="AJ55" s="6">
        <v>146154.67973541768</v>
      </c>
      <c r="AK55" s="30">
        <f t="shared" si="15"/>
        <v>40923.310325916951</v>
      </c>
      <c r="AL55" s="6"/>
      <c r="AM55" s="6">
        <f t="shared" si="16"/>
        <v>-1124863.7126665704</v>
      </c>
      <c r="AN55" s="6">
        <f t="shared" si="17"/>
        <v>2967726.7151957448</v>
      </c>
      <c r="AO55" s="7"/>
      <c r="AP55" s="6">
        <f t="shared" si="18"/>
        <v>1842863.0025291743</v>
      </c>
      <c r="AQ55" s="6">
        <f t="shared" si="19"/>
        <v>55.544728510735254</v>
      </c>
      <c r="AR55" s="7"/>
      <c r="AS55" s="6">
        <f t="shared" si="20"/>
        <v>-1842863.0025291743</v>
      </c>
      <c r="AT55" s="6">
        <f t="shared" si="21"/>
        <v>-55.544728510735254</v>
      </c>
      <c r="AU55" s="7"/>
      <c r="AV55" s="6">
        <f t="shared" si="22"/>
        <v>-1808355.2458961711</v>
      </c>
      <c r="AW55" s="6">
        <f t="shared" si="23"/>
        <v>-54.504649041418141</v>
      </c>
      <c r="AX55" s="21"/>
      <c r="AY55" s="6">
        <f t="shared" si="24"/>
        <v>-93602.284942119411</v>
      </c>
      <c r="AZ55" s="6">
        <f t="shared" si="25"/>
        <v>59321.948183303321</v>
      </c>
      <c r="BA55" s="6">
        <f t="shared" si="26"/>
        <v>40923.310325916951</v>
      </c>
      <c r="BB55" s="6"/>
      <c r="BC55" s="6">
        <f t="shared" si="27"/>
        <v>-1985.7631716863762</v>
      </c>
      <c r="BD55" s="6">
        <f t="shared" si="28"/>
        <v>8628.7367387872982</v>
      </c>
      <c r="BE55" s="6">
        <f t="shared" si="29"/>
        <v>6642.9735671009221</v>
      </c>
      <c r="BF55" s="6">
        <f t="shared" si="30"/>
        <v>-5.9851804559840141E-2</v>
      </c>
      <c r="BG55" s="6">
        <f t="shared" si="31"/>
        <v>0.26007404722368133</v>
      </c>
      <c r="BH55" s="6">
        <f t="shared" si="32"/>
        <v>0.20022224266384117</v>
      </c>
      <c r="BI55" s="6"/>
      <c r="BJ55" s="6">
        <f t="shared" si="33"/>
        <v>1985.7631716863762</v>
      </c>
      <c r="BK55" s="6">
        <f t="shared" si="34"/>
        <v>-8628.7367387872982</v>
      </c>
      <c r="BL55" s="6">
        <f t="shared" si="35"/>
        <v>-6642.9735671009221</v>
      </c>
      <c r="BM55" s="6">
        <f t="shared" si="36"/>
        <v>5.9851804559840141E-2</v>
      </c>
      <c r="BN55" s="6">
        <f t="shared" si="37"/>
        <v>-0.26007404722368133</v>
      </c>
      <c r="BO55" s="6">
        <f t="shared" si="38"/>
        <v>-0.20022224266384117</v>
      </c>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8" t="s">
        <v>0</v>
      </c>
      <c r="DN55" s="84">
        <v>13166</v>
      </c>
      <c r="DY55" s="8" t="s">
        <v>0</v>
      </c>
      <c r="DZ55" s="8">
        <v>1</v>
      </c>
      <c r="EA55" s="8">
        <v>0</v>
      </c>
      <c r="EB55" s="8">
        <v>0</v>
      </c>
      <c r="EC55" s="8">
        <v>0</v>
      </c>
      <c r="ED55" s="8">
        <v>0</v>
      </c>
      <c r="EE55" s="8">
        <v>1</v>
      </c>
      <c r="EF55" s="8" t="s">
        <v>0</v>
      </c>
    </row>
    <row r="56" spans="1:136" ht="12.75" customHeight="1" x14ac:dyDescent="0.2">
      <c r="A56" s="9">
        <v>119</v>
      </c>
      <c r="B56" s="63"/>
      <c r="C56" s="9">
        <v>3</v>
      </c>
      <c r="D56" s="9" t="s">
        <v>269</v>
      </c>
      <c r="E56" s="9"/>
      <c r="F56" s="2">
        <v>33025</v>
      </c>
      <c r="H56" s="2">
        <v>33564</v>
      </c>
      <c r="I56" s="4">
        <v>-447130.66217756551</v>
      </c>
      <c r="J56" s="4">
        <f t="shared" si="7"/>
        <v>-13.539157068207889</v>
      </c>
      <c r="K56" s="4"/>
      <c r="L56" s="4">
        <v>-229017.18972659949</v>
      </c>
      <c r="M56" s="4">
        <f t="shared" si="8"/>
        <v>-6.8232984664104244</v>
      </c>
      <c r="N56" s="21"/>
      <c r="O56" s="4">
        <f t="shared" si="39"/>
        <v>-512864.21528529091</v>
      </c>
      <c r="P56" s="4">
        <f t="shared" si="9"/>
        <v>-15.280187560639105</v>
      </c>
      <c r="Q56" s="21"/>
      <c r="R56" s="4">
        <f t="shared" si="10"/>
        <v>-741881.40501189046</v>
      </c>
      <c r="S56" s="4">
        <f t="shared" si="11"/>
        <v>-22.103486027049531</v>
      </c>
      <c r="T56" s="21"/>
      <c r="U56" s="21"/>
      <c r="V56" s="21"/>
      <c r="W56" s="22">
        <v>10128068.696817774</v>
      </c>
      <c r="X56" s="6"/>
      <c r="Y56" s="2">
        <v>1467195.191131515</v>
      </c>
      <c r="Z56" s="82">
        <f t="shared" si="12"/>
        <v>2071880.4491320229</v>
      </c>
      <c r="AA56" s="82">
        <f t="shared" si="13"/>
        <v>2072186.8836585558</v>
      </c>
      <c r="AB56" s="2"/>
      <c r="AC56" s="2">
        <v>507695.54019108601</v>
      </c>
      <c r="AD56" s="2">
        <v>1102670.2346693</v>
      </c>
      <c r="AE56" s="2">
        <v>594974.69447821402</v>
      </c>
      <c r="AF56" s="2">
        <f t="shared" si="14"/>
        <v>18.015887796463709</v>
      </c>
      <c r="AG56" s="83"/>
      <c r="AH56" s="6">
        <v>5609796.9588655215</v>
      </c>
      <c r="AI56" s="6">
        <v>110734.30327549965</v>
      </c>
      <c r="AJ56" s="6">
        <v>202368.01809519305</v>
      </c>
      <c r="AK56" s="30">
        <f t="shared" si="15"/>
        <v>56663.045066654064</v>
      </c>
      <c r="AL56" s="6"/>
      <c r="AM56" s="6">
        <f t="shared" si="16"/>
        <v>-1584748.4103587172</v>
      </c>
      <c r="AN56" s="6">
        <f t="shared" si="17"/>
        <v>2072186.8836585558</v>
      </c>
      <c r="AO56" s="7"/>
      <c r="AP56" s="6">
        <f t="shared" si="18"/>
        <v>487438.4732998386</v>
      </c>
      <c r="AQ56" s="6">
        <f t="shared" si="19"/>
        <v>14.522657409719896</v>
      </c>
      <c r="AR56" s="7"/>
      <c r="AS56" s="6">
        <f t="shared" si="20"/>
        <v>-487438.4732998386</v>
      </c>
      <c r="AT56" s="6">
        <f t="shared" si="21"/>
        <v>-14.522657409719896</v>
      </c>
      <c r="AU56" s="7"/>
      <c r="AV56" s="6">
        <f t="shared" si="22"/>
        <v>-716455.66302643809</v>
      </c>
      <c r="AW56" s="6">
        <f t="shared" si="23"/>
        <v>-21.345955876130322</v>
      </c>
      <c r="AX56" s="21"/>
      <c r="AY56" s="6">
        <f t="shared" si="24"/>
        <v>-141971.60635670149</v>
      </c>
      <c r="AZ56" s="6">
        <f t="shared" si="25"/>
        <v>110734.30327549965</v>
      </c>
      <c r="BA56" s="6">
        <f t="shared" si="26"/>
        <v>56663.045066654064</v>
      </c>
      <c r="BB56" s="6"/>
      <c r="BC56" s="6">
        <f t="shared" si="27"/>
        <v>17745.608944980733</v>
      </c>
      <c r="BD56" s="6">
        <f t="shared" si="28"/>
        <v>7680.1330404715773</v>
      </c>
      <c r="BE56" s="6">
        <f t="shared" si="29"/>
        <v>25425.74198545231</v>
      </c>
      <c r="BF56" s="6">
        <f t="shared" si="30"/>
        <v>0.52870959793173444</v>
      </c>
      <c r="BG56" s="6">
        <f t="shared" si="31"/>
        <v>0.228820552987474</v>
      </c>
      <c r="BH56" s="6">
        <f t="shared" si="32"/>
        <v>0.75753015091920839</v>
      </c>
      <c r="BI56" s="6"/>
      <c r="BJ56" s="6">
        <f t="shared" si="33"/>
        <v>-17745.608944980733</v>
      </c>
      <c r="BK56" s="6">
        <f t="shared" si="34"/>
        <v>-7680.1330404715773</v>
      </c>
      <c r="BL56" s="6">
        <f t="shared" si="35"/>
        <v>-25425.74198545231</v>
      </c>
      <c r="BM56" s="6">
        <f t="shared" si="36"/>
        <v>-0.52870959793173444</v>
      </c>
      <c r="BN56" s="6">
        <f t="shared" si="37"/>
        <v>-0.228820552987474</v>
      </c>
      <c r="BO56" s="6">
        <f t="shared" si="38"/>
        <v>-0.75753015091920839</v>
      </c>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8" t="s">
        <v>0</v>
      </c>
      <c r="DN56" s="84">
        <v>13519</v>
      </c>
      <c r="DY56" s="8" t="s">
        <v>0</v>
      </c>
      <c r="DZ56" s="8">
        <v>1</v>
      </c>
      <c r="EA56" s="8">
        <v>0</v>
      </c>
      <c r="EB56" s="8">
        <v>0</v>
      </c>
      <c r="EC56" s="8">
        <v>0</v>
      </c>
      <c r="ED56" s="8">
        <v>0</v>
      </c>
      <c r="EE56" s="8">
        <v>1</v>
      </c>
      <c r="EF56" s="8" t="s">
        <v>0</v>
      </c>
    </row>
    <row r="57" spans="1:136" ht="12.75" customHeight="1" x14ac:dyDescent="0.2">
      <c r="A57" s="9">
        <v>1730</v>
      </c>
      <c r="B57" s="63"/>
      <c r="C57" s="9">
        <v>3</v>
      </c>
      <c r="D57" s="9" t="s">
        <v>271</v>
      </c>
      <c r="E57" s="9"/>
      <c r="F57" s="2">
        <v>33280</v>
      </c>
      <c r="H57" s="2">
        <v>33698</v>
      </c>
      <c r="I57" s="4">
        <v>-2488627.4053477054</v>
      </c>
      <c r="J57" s="4">
        <f t="shared" si="7"/>
        <v>-74.778467708765191</v>
      </c>
      <c r="K57" s="4"/>
      <c r="L57" s="4">
        <v>-2415336.3069091616</v>
      </c>
      <c r="M57" s="4">
        <f t="shared" si="8"/>
        <v>-71.675954267587443</v>
      </c>
      <c r="N57" s="21"/>
      <c r="O57" s="4">
        <f t="shared" si="39"/>
        <v>-1426632.8895104041</v>
      </c>
      <c r="P57" s="4">
        <f t="shared" si="9"/>
        <v>-42.335832675838446</v>
      </c>
      <c r="Q57" s="21"/>
      <c r="R57" s="4">
        <f t="shared" si="10"/>
        <v>-3841969.1964195659</v>
      </c>
      <c r="S57" s="4">
        <f t="shared" si="11"/>
        <v>-114.0117869434259</v>
      </c>
      <c r="T57" s="21"/>
      <c r="U57" s="21"/>
      <c r="V57" s="21"/>
      <c r="W57" s="22">
        <v>7055065.2411931483</v>
      </c>
      <c r="X57" s="6"/>
      <c r="Y57" s="2">
        <v>1408835.5443171114</v>
      </c>
      <c r="Z57" s="82">
        <f t="shared" si="12"/>
        <v>2490860.9578621313</v>
      </c>
      <c r="AA57" s="82">
        <f t="shared" si="13"/>
        <v>2491229.3602951006</v>
      </c>
      <c r="AB57" s="2"/>
      <c r="AC57" s="2">
        <v>364832.62812652503</v>
      </c>
      <c r="AD57" s="2">
        <v>1433436.27709021</v>
      </c>
      <c r="AE57" s="2">
        <v>1068603.6489636849</v>
      </c>
      <c r="AF57" s="2">
        <f t="shared" si="14"/>
        <v>32.109484644341492</v>
      </c>
      <c r="AG57" s="83"/>
      <c r="AH57" s="6">
        <v>3480665.1950767962</v>
      </c>
      <c r="AI57" s="6">
        <v>87005.524002178747</v>
      </c>
      <c r="AJ57" s="6">
        <v>144280.90179009142</v>
      </c>
      <c r="AK57" s="30">
        <f t="shared" si="15"/>
        <v>40398.652501225602</v>
      </c>
      <c r="AL57" s="6"/>
      <c r="AM57" s="6">
        <f t="shared" si="16"/>
        <v>-1103912.6768038985</v>
      </c>
      <c r="AN57" s="6">
        <f t="shared" si="17"/>
        <v>2491229.3602951006</v>
      </c>
      <c r="AO57" s="7"/>
      <c r="AP57" s="6">
        <f t="shared" si="18"/>
        <v>1387316.6834912021</v>
      </c>
      <c r="AQ57" s="6">
        <f t="shared" si="19"/>
        <v>41.169110436560096</v>
      </c>
      <c r="AR57" s="7"/>
      <c r="AS57" s="6">
        <f t="shared" si="20"/>
        <v>-1387316.6834912021</v>
      </c>
      <c r="AT57" s="6">
        <f t="shared" si="21"/>
        <v>-41.169110436560096</v>
      </c>
      <c r="AU57" s="7"/>
      <c r="AV57" s="6">
        <f t="shared" si="22"/>
        <v>-3802652.9904003637</v>
      </c>
      <c r="AW57" s="6">
        <f t="shared" si="23"/>
        <v>-112.84506470414753</v>
      </c>
      <c r="AX57" s="21"/>
      <c r="AY57" s="6">
        <f t="shared" si="24"/>
        <v>-88087.970484202422</v>
      </c>
      <c r="AZ57" s="6">
        <f t="shared" si="25"/>
        <v>87005.524002178747</v>
      </c>
      <c r="BA57" s="6">
        <f t="shared" si="26"/>
        <v>40398.652501225602</v>
      </c>
      <c r="BB57" s="6"/>
      <c r="BC57" s="6">
        <f t="shared" si="27"/>
        <v>29309.583442268173</v>
      </c>
      <c r="BD57" s="6">
        <f t="shared" si="28"/>
        <v>10006.622576933813</v>
      </c>
      <c r="BE57" s="6">
        <f t="shared" si="29"/>
        <v>39316.206019201985</v>
      </c>
      <c r="BF57" s="6">
        <f t="shared" si="30"/>
        <v>0.86977219544982409</v>
      </c>
      <c r="BG57" s="6">
        <f t="shared" si="31"/>
        <v>0.29695004382853024</v>
      </c>
      <c r="BH57" s="6">
        <f t="shared" si="32"/>
        <v>1.1667222392783543</v>
      </c>
      <c r="BI57" s="6"/>
      <c r="BJ57" s="6">
        <f t="shared" si="33"/>
        <v>-29309.583442268173</v>
      </c>
      <c r="BK57" s="6">
        <f t="shared" si="34"/>
        <v>-10006.622576933813</v>
      </c>
      <c r="BL57" s="6">
        <f t="shared" si="35"/>
        <v>-39316.206019201985</v>
      </c>
      <c r="BM57" s="6">
        <f t="shared" si="36"/>
        <v>-0.86977219544982409</v>
      </c>
      <c r="BN57" s="6">
        <f t="shared" si="37"/>
        <v>-0.29695004382853024</v>
      </c>
      <c r="BO57" s="6">
        <f t="shared" si="38"/>
        <v>-1.1667222392783543</v>
      </c>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8" t="s">
        <v>0</v>
      </c>
      <c r="DN57" s="84">
        <v>13528</v>
      </c>
      <c r="DY57" s="8" t="s">
        <v>0</v>
      </c>
      <c r="DZ57" s="8">
        <v>1</v>
      </c>
      <c r="EA57" s="8">
        <v>0</v>
      </c>
      <c r="EB57" s="8">
        <v>0</v>
      </c>
      <c r="EC57" s="8">
        <v>0</v>
      </c>
      <c r="ED57" s="8">
        <v>0</v>
      </c>
      <c r="EE57" s="8">
        <v>1</v>
      </c>
      <c r="EF57" s="8" t="s">
        <v>0</v>
      </c>
    </row>
    <row r="58" spans="1:136" ht="12.75" customHeight="1" x14ac:dyDescent="0.2">
      <c r="A58" s="9">
        <v>109</v>
      </c>
      <c r="B58" s="63"/>
      <c r="C58" s="9">
        <v>3</v>
      </c>
      <c r="D58" s="9" t="s">
        <v>278</v>
      </c>
      <c r="E58" s="9"/>
      <c r="F58" s="2">
        <v>35286</v>
      </c>
      <c r="H58" s="2">
        <v>35483</v>
      </c>
      <c r="I58" s="4">
        <v>286743.55209044926</v>
      </c>
      <c r="J58" s="4">
        <f t="shared" si="7"/>
        <v>8.1262696845901843</v>
      </c>
      <c r="K58" s="4"/>
      <c r="L58" s="4">
        <v>349803.99702637736</v>
      </c>
      <c r="M58" s="4">
        <f t="shared" si="8"/>
        <v>9.8583546212658835</v>
      </c>
      <c r="N58" s="21"/>
      <c r="O58" s="4">
        <f t="shared" si="39"/>
        <v>-92016.017095372605</v>
      </c>
      <c r="P58" s="4">
        <f t="shared" si="9"/>
        <v>-2.5932423159082547</v>
      </c>
      <c r="Q58" s="21"/>
      <c r="R58" s="4">
        <f t="shared" si="10"/>
        <v>257787.97993100475</v>
      </c>
      <c r="S58" s="4">
        <f t="shared" si="11"/>
        <v>7.2651123053576292</v>
      </c>
      <c r="T58" s="21"/>
      <c r="U58" s="21"/>
      <c r="V58" s="21"/>
      <c r="W58" s="22">
        <v>8359478.2573046582</v>
      </c>
      <c r="X58" s="6"/>
      <c r="Y58" s="2">
        <v>956225.91805881215</v>
      </c>
      <c r="Z58" s="82">
        <f t="shared" si="12"/>
        <v>1378512.46428377</v>
      </c>
      <c r="AA58" s="82">
        <f t="shared" si="13"/>
        <v>1378716.3485447993</v>
      </c>
      <c r="AB58" s="2"/>
      <c r="AC58" s="2">
        <v>440672.74034938298</v>
      </c>
      <c r="AD58" s="2">
        <v>860614.77090186905</v>
      </c>
      <c r="AE58" s="2">
        <v>419942.03055248607</v>
      </c>
      <c r="AF58" s="2">
        <f t="shared" si="14"/>
        <v>11.901094784120787</v>
      </c>
      <c r="AG58" s="83"/>
      <c r="AH58" s="6">
        <v>5835986.8301611962</v>
      </c>
      <c r="AI58" s="6">
        <v>118643.89636660715</v>
      </c>
      <c r="AJ58" s="6">
        <v>179882.68275128267</v>
      </c>
      <c r="AK58" s="30">
        <f t="shared" si="15"/>
        <v>50367.151170359153</v>
      </c>
      <c r="AL58" s="6"/>
      <c r="AM58" s="6">
        <f t="shared" si="16"/>
        <v>-1308015.4051338746</v>
      </c>
      <c r="AN58" s="6">
        <f t="shared" si="17"/>
        <v>1378716.3485447993</v>
      </c>
      <c r="AO58" s="7"/>
      <c r="AP58" s="6">
        <f t="shared" si="18"/>
        <v>70700.943410924636</v>
      </c>
      <c r="AQ58" s="6">
        <f t="shared" si="19"/>
        <v>1.9925300400452226</v>
      </c>
      <c r="AR58" s="7"/>
      <c r="AS58" s="6">
        <f t="shared" si="20"/>
        <v>-70700.943410924636</v>
      </c>
      <c r="AT58" s="6">
        <f t="shared" si="21"/>
        <v>-1.9925300400452226</v>
      </c>
      <c r="AU58" s="7"/>
      <c r="AV58" s="6">
        <f t="shared" si="22"/>
        <v>279103.05361545272</v>
      </c>
      <c r="AW58" s="6">
        <f t="shared" si="23"/>
        <v>7.8658245812206609</v>
      </c>
      <c r="AX58" s="21"/>
      <c r="AY58" s="6">
        <f t="shared" si="24"/>
        <v>-147695.97385251842</v>
      </c>
      <c r="AZ58" s="6">
        <f t="shared" si="25"/>
        <v>118643.89636660715</v>
      </c>
      <c r="BA58" s="6">
        <f t="shared" si="26"/>
        <v>50367.151170359153</v>
      </c>
      <c r="BB58" s="6"/>
      <c r="BC58" s="6">
        <f t="shared" si="27"/>
        <v>21905.850507539071</v>
      </c>
      <c r="BD58" s="6">
        <f t="shared" si="28"/>
        <v>-590.77682309109514</v>
      </c>
      <c r="BE58" s="6">
        <f t="shared" si="29"/>
        <v>21315.073684447976</v>
      </c>
      <c r="BF58" s="6">
        <f t="shared" si="30"/>
        <v>0.61736184954877182</v>
      </c>
      <c r="BG58" s="6">
        <f t="shared" si="31"/>
        <v>-1.6649573685739515E-2</v>
      </c>
      <c r="BH58" s="6">
        <f t="shared" si="32"/>
        <v>0.60071227586303233</v>
      </c>
      <c r="BI58" s="6"/>
      <c r="BJ58" s="6">
        <f t="shared" si="33"/>
        <v>-21905.850507539071</v>
      </c>
      <c r="BK58" s="6">
        <f t="shared" si="34"/>
        <v>590.77682309109514</v>
      </c>
      <c r="BL58" s="6">
        <f t="shared" si="35"/>
        <v>-21315.073684447976</v>
      </c>
      <c r="BM58" s="6">
        <f t="shared" si="36"/>
        <v>-0.61736184954877182</v>
      </c>
      <c r="BN58" s="6">
        <f t="shared" si="37"/>
        <v>1.6649573685739515E-2</v>
      </c>
      <c r="BO58" s="6">
        <f t="shared" si="38"/>
        <v>-0.60071227586303233</v>
      </c>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8" t="s">
        <v>0</v>
      </c>
      <c r="DN58" s="84">
        <v>13547</v>
      </c>
      <c r="DY58" s="8" t="s">
        <v>0</v>
      </c>
      <c r="DZ58" s="8">
        <v>1</v>
      </c>
      <c r="EA58" s="8">
        <v>0</v>
      </c>
      <c r="EB58" s="8">
        <v>0</v>
      </c>
      <c r="EC58" s="8">
        <v>0</v>
      </c>
      <c r="ED58" s="8">
        <v>0</v>
      </c>
      <c r="EE58" s="8">
        <v>1</v>
      </c>
      <c r="EF58" s="8" t="s">
        <v>0</v>
      </c>
    </row>
    <row r="59" spans="1:136" ht="12.75" customHeight="1" x14ac:dyDescent="0.2">
      <c r="A59" s="9">
        <v>118</v>
      </c>
      <c r="B59" s="63"/>
      <c r="C59" s="9">
        <v>3</v>
      </c>
      <c r="D59" s="9" t="s">
        <v>355</v>
      </c>
      <c r="E59" s="9"/>
      <c r="F59" s="2">
        <v>55311</v>
      </c>
      <c r="H59" s="2">
        <v>55662</v>
      </c>
      <c r="I59" s="4">
        <v>1747923.0272012269</v>
      </c>
      <c r="J59" s="4">
        <f t="shared" si="7"/>
        <v>31.601725284323678</v>
      </c>
      <c r="K59" s="4"/>
      <c r="L59" s="4">
        <v>3390449.045696293</v>
      </c>
      <c r="M59" s="4">
        <f t="shared" si="8"/>
        <v>60.911376624919924</v>
      </c>
      <c r="N59" s="21"/>
      <c r="O59" s="4">
        <f t="shared" si="39"/>
        <v>-1883369.0542895931</v>
      </c>
      <c r="P59" s="4">
        <f t="shared" si="9"/>
        <v>-33.835813558434715</v>
      </c>
      <c r="Q59" s="21"/>
      <c r="R59" s="4">
        <f t="shared" si="10"/>
        <v>1507079.9914066999</v>
      </c>
      <c r="S59" s="4">
        <f t="shared" si="11"/>
        <v>27.075563066485213</v>
      </c>
      <c r="T59" s="21"/>
      <c r="U59" s="21"/>
      <c r="V59" s="21"/>
      <c r="W59" s="22">
        <v>16664916.535254121</v>
      </c>
      <c r="X59" s="6"/>
      <c r="Y59" s="2">
        <v>3666479.3168985839</v>
      </c>
      <c r="Z59" s="82">
        <f t="shared" si="12"/>
        <v>4500895.8976305816</v>
      </c>
      <c r="AA59" s="82">
        <f t="shared" si="13"/>
        <v>4501561.5875375168</v>
      </c>
      <c r="AB59" s="2"/>
      <c r="AC59" s="2">
        <v>1646605.5330793899</v>
      </c>
      <c r="AD59" s="2">
        <v>2475760.3513911199</v>
      </c>
      <c r="AE59" s="2">
        <v>829154.81831172993</v>
      </c>
      <c r="AF59" s="2">
        <f t="shared" si="14"/>
        <v>14.990776126118311</v>
      </c>
      <c r="AG59" s="83"/>
      <c r="AH59" s="6">
        <v>10272745.13887736</v>
      </c>
      <c r="AI59" s="6">
        <v>134463.08254882108</v>
      </c>
      <c r="AJ59" s="6">
        <v>410357.37002636382</v>
      </c>
      <c r="AK59" s="30">
        <f t="shared" si="15"/>
        <v>114900.06360738188</v>
      </c>
      <c r="AL59" s="6"/>
      <c r="AM59" s="6">
        <f t="shared" si="16"/>
        <v>-2607575.1240019295</v>
      </c>
      <c r="AN59" s="6">
        <f t="shared" si="17"/>
        <v>4501561.5875375168</v>
      </c>
      <c r="AO59" s="7"/>
      <c r="AP59" s="6">
        <f t="shared" si="18"/>
        <v>1893986.4635355873</v>
      </c>
      <c r="AQ59" s="6">
        <f t="shared" si="19"/>
        <v>34.026561451898736</v>
      </c>
      <c r="AR59" s="7"/>
      <c r="AS59" s="6">
        <f t="shared" si="20"/>
        <v>-1893986.4635355873</v>
      </c>
      <c r="AT59" s="6">
        <f t="shared" si="21"/>
        <v>-34.026561451898736</v>
      </c>
      <c r="AU59" s="7"/>
      <c r="AV59" s="6">
        <f t="shared" si="22"/>
        <v>1496462.5821607057</v>
      </c>
      <c r="AW59" s="6">
        <f t="shared" si="23"/>
        <v>26.884815173021195</v>
      </c>
      <c r="AX59" s="21"/>
      <c r="AY59" s="6">
        <f t="shared" si="24"/>
        <v>-259980.55540219726</v>
      </c>
      <c r="AZ59" s="6">
        <f t="shared" si="25"/>
        <v>134463.08254882108</v>
      </c>
      <c r="BA59" s="6">
        <f t="shared" si="26"/>
        <v>114900.06360738188</v>
      </c>
      <c r="BB59" s="6"/>
      <c r="BC59" s="6">
        <f t="shared" si="27"/>
        <v>-35819.222614603699</v>
      </c>
      <c r="BD59" s="6">
        <f t="shared" si="28"/>
        <v>25201.813368609553</v>
      </c>
      <c r="BE59" s="6">
        <f t="shared" si="29"/>
        <v>-10617.409245994146</v>
      </c>
      <c r="BF59" s="6">
        <f t="shared" si="30"/>
        <v>-0.6435130360857263</v>
      </c>
      <c r="BG59" s="6">
        <f t="shared" si="31"/>
        <v>0.45276514262170875</v>
      </c>
      <c r="BH59" s="6">
        <f t="shared" si="32"/>
        <v>-0.19074789346401758</v>
      </c>
      <c r="BI59" s="6"/>
      <c r="BJ59" s="6">
        <f t="shared" si="33"/>
        <v>35819.222614603699</v>
      </c>
      <c r="BK59" s="6">
        <f t="shared" si="34"/>
        <v>-25201.813368609553</v>
      </c>
      <c r="BL59" s="6">
        <f t="shared" si="35"/>
        <v>10617.409245994146</v>
      </c>
      <c r="BM59" s="6">
        <f t="shared" si="36"/>
        <v>0.6435130360857263</v>
      </c>
      <c r="BN59" s="6">
        <f t="shared" si="37"/>
        <v>-0.45276514262170875</v>
      </c>
      <c r="BO59" s="6">
        <f t="shared" si="38"/>
        <v>0.19074789346401758</v>
      </c>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8" t="s">
        <v>0</v>
      </c>
      <c r="DN59" s="84">
        <v>13916</v>
      </c>
      <c r="DY59" s="8" t="s">
        <v>0</v>
      </c>
      <c r="DZ59" s="8">
        <v>1</v>
      </c>
      <c r="EA59" s="8">
        <v>0</v>
      </c>
      <c r="EB59" s="8">
        <v>0</v>
      </c>
      <c r="EC59" s="8">
        <v>0</v>
      </c>
      <c r="ED59" s="8">
        <v>0</v>
      </c>
      <c r="EE59" s="8">
        <v>1</v>
      </c>
      <c r="EF59" s="8" t="s">
        <v>0</v>
      </c>
    </row>
    <row r="60" spans="1:136" ht="12.75" customHeight="1" x14ac:dyDescent="0.2">
      <c r="A60" s="9">
        <v>106</v>
      </c>
      <c r="B60" s="63"/>
      <c r="C60" s="9">
        <v>3</v>
      </c>
      <c r="D60" s="9" t="s">
        <v>375</v>
      </c>
      <c r="E60" s="9"/>
      <c r="F60" s="2">
        <v>67551</v>
      </c>
      <c r="H60" s="2">
        <v>67963</v>
      </c>
      <c r="I60" s="4">
        <v>-1418775.4498777725</v>
      </c>
      <c r="J60" s="4">
        <f t="shared" si="7"/>
        <v>-21.003026600313429</v>
      </c>
      <c r="K60" s="4"/>
      <c r="L60" s="4">
        <v>-1192383.1148100151</v>
      </c>
      <c r="M60" s="4">
        <f t="shared" si="8"/>
        <v>-17.544592128217047</v>
      </c>
      <c r="N60" s="21"/>
      <c r="O60" s="4">
        <f t="shared" si="39"/>
        <v>-2911300.8954714178</v>
      </c>
      <c r="P60" s="4">
        <f t="shared" si="9"/>
        <v>-42.83655658919438</v>
      </c>
      <c r="Q60" s="21"/>
      <c r="R60" s="4">
        <f t="shared" si="10"/>
        <v>-4103684.0102814329</v>
      </c>
      <c r="S60" s="4">
        <f t="shared" si="11"/>
        <v>-60.381148717411428</v>
      </c>
      <c r="T60" s="21"/>
      <c r="U60" s="21"/>
      <c r="V60" s="21"/>
      <c r="W60" s="22">
        <v>22704816.791254375</v>
      </c>
      <c r="X60" s="6"/>
      <c r="Y60" s="2">
        <v>4851955.6763164494</v>
      </c>
      <c r="Z60" s="82">
        <f t="shared" si="12"/>
        <v>6417269.2717336593</v>
      </c>
      <c r="AA60" s="82">
        <f t="shared" si="13"/>
        <v>6418218.3964149328</v>
      </c>
      <c r="AB60" s="2"/>
      <c r="AC60" s="2">
        <v>2267180.0206277799</v>
      </c>
      <c r="AD60" s="2">
        <v>3823004.49400341</v>
      </c>
      <c r="AE60" s="2">
        <v>1555824.4733756301</v>
      </c>
      <c r="AF60" s="2">
        <f t="shared" si="14"/>
        <v>23.031849615485044</v>
      </c>
      <c r="AG60" s="83"/>
      <c r="AH60" s="6">
        <v>15231665.5344988</v>
      </c>
      <c r="AI60" s="6">
        <v>274858.35991597292</v>
      </c>
      <c r="AJ60" s="6">
        <v>558385.82770710683</v>
      </c>
      <c r="AK60" s="30">
        <f t="shared" si="15"/>
        <v>156348.03175798993</v>
      </c>
      <c r="AL60" s="6"/>
      <c r="AM60" s="6">
        <f t="shared" si="16"/>
        <v>-3552643.9832237307</v>
      </c>
      <c r="AN60" s="6">
        <f t="shared" si="17"/>
        <v>6418218.3964149328</v>
      </c>
      <c r="AO60" s="7"/>
      <c r="AP60" s="6">
        <f t="shared" si="18"/>
        <v>2865574.4131912021</v>
      </c>
      <c r="AQ60" s="6">
        <f t="shared" si="19"/>
        <v>42.163742230201755</v>
      </c>
      <c r="AR60" s="7"/>
      <c r="AS60" s="6">
        <f t="shared" si="20"/>
        <v>-2865574.4131912021</v>
      </c>
      <c r="AT60" s="6">
        <f t="shared" si="21"/>
        <v>-42.163742230201755</v>
      </c>
      <c r="AU60" s="7"/>
      <c r="AV60" s="6">
        <f t="shared" si="22"/>
        <v>-4057957.5280012172</v>
      </c>
      <c r="AW60" s="6">
        <f t="shared" si="23"/>
        <v>-59.708334358418803</v>
      </c>
      <c r="AX60" s="21"/>
      <c r="AY60" s="6">
        <f t="shared" si="24"/>
        <v>-385479.90939374734</v>
      </c>
      <c r="AZ60" s="6">
        <f t="shared" si="25"/>
        <v>274858.35991597292</v>
      </c>
      <c r="BA60" s="6">
        <f t="shared" si="26"/>
        <v>156348.03175798993</v>
      </c>
      <c r="BB60" s="6"/>
      <c r="BC60" s="6">
        <f t="shared" si="27"/>
        <v>22376.371544927795</v>
      </c>
      <c r="BD60" s="6">
        <f t="shared" si="28"/>
        <v>23350.110735287948</v>
      </c>
      <c r="BE60" s="6">
        <f t="shared" si="29"/>
        <v>45726.482280215743</v>
      </c>
      <c r="BF60" s="6">
        <f t="shared" si="30"/>
        <v>0.32924343458834654</v>
      </c>
      <c r="BG60" s="6">
        <f t="shared" si="31"/>
        <v>0.34357092440427806</v>
      </c>
      <c r="BH60" s="6">
        <f t="shared" si="32"/>
        <v>0.67281435899262454</v>
      </c>
      <c r="BI60" s="6"/>
      <c r="BJ60" s="6">
        <f t="shared" si="33"/>
        <v>-22376.371544927795</v>
      </c>
      <c r="BK60" s="6">
        <f t="shared" si="34"/>
        <v>-23350.110735287948</v>
      </c>
      <c r="BL60" s="6">
        <f t="shared" si="35"/>
        <v>-45726.482280215743</v>
      </c>
      <c r="BM60" s="6">
        <f t="shared" si="36"/>
        <v>-0.32924343458834654</v>
      </c>
      <c r="BN60" s="6">
        <f t="shared" si="37"/>
        <v>-0.34357092440427806</v>
      </c>
      <c r="BO60" s="6">
        <f t="shared" si="38"/>
        <v>-0.67281435899262454</v>
      </c>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8" t="s">
        <v>0</v>
      </c>
      <c r="DN60" s="84">
        <v>13996</v>
      </c>
      <c r="DY60" s="8" t="s">
        <v>0</v>
      </c>
      <c r="DZ60" s="8">
        <v>1</v>
      </c>
      <c r="EA60" s="8">
        <v>0</v>
      </c>
      <c r="EB60" s="8">
        <v>0</v>
      </c>
      <c r="EC60" s="8">
        <v>0</v>
      </c>
      <c r="ED60" s="8">
        <v>0</v>
      </c>
      <c r="EE60" s="8">
        <v>1</v>
      </c>
      <c r="EF60" s="8" t="s">
        <v>0</v>
      </c>
    </row>
    <row r="61" spans="1:136" ht="12.75" customHeight="1" x14ac:dyDescent="0.2">
      <c r="A61" s="9">
        <v>114</v>
      </c>
      <c r="B61" s="63"/>
      <c r="C61" s="9">
        <v>3</v>
      </c>
      <c r="D61" s="9" t="s">
        <v>400</v>
      </c>
      <c r="E61" s="9"/>
      <c r="F61" s="2">
        <v>107490</v>
      </c>
      <c r="H61" s="2">
        <v>107113</v>
      </c>
      <c r="I61" s="4">
        <v>1644153.8935739826</v>
      </c>
      <c r="J61" s="4">
        <f t="shared" si="7"/>
        <v>15.295877696287866</v>
      </c>
      <c r="K61" s="4"/>
      <c r="L61" s="4">
        <v>3424067.1337184384</v>
      </c>
      <c r="M61" s="4">
        <f t="shared" si="8"/>
        <v>31.96686801525901</v>
      </c>
      <c r="N61" s="21"/>
      <c r="O61" s="4">
        <f t="shared" si="39"/>
        <v>-4251379.3357466655</v>
      </c>
      <c r="P61" s="4">
        <f t="shared" si="9"/>
        <v>-39.690600914423698</v>
      </c>
      <c r="Q61" s="21"/>
      <c r="R61" s="4">
        <f t="shared" si="10"/>
        <v>-827312.20202822704</v>
      </c>
      <c r="S61" s="4">
        <f t="shared" si="11"/>
        <v>-7.7237328991646859</v>
      </c>
      <c r="T61" s="21"/>
      <c r="U61" s="21"/>
      <c r="V61" s="21"/>
      <c r="W61" s="22">
        <v>33737555.57927864</v>
      </c>
      <c r="X61" s="6"/>
      <c r="Y61" s="2">
        <v>6159427.7742575314</v>
      </c>
      <c r="Z61" s="82">
        <f t="shared" si="12"/>
        <v>9533750.1537677459</v>
      </c>
      <c r="AA61" s="82">
        <f t="shared" si="13"/>
        <v>9535160.2110978775</v>
      </c>
      <c r="AB61" s="2"/>
      <c r="AC61" s="2">
        <v>2248466.70382996</v>
      </c>
      <c r="AD61" s="2">
        <v>5634665.5085833799</v>
      </c>
      <c r="AE61" s="2">
        <v>3386198.8047534199</v>
      </c>
      <c r="AF61" s="2">
        <f t="shared" si="14"/>
        <v>31.502454226006325</v>
      </c>
      <c r="AG61" s="83"/>
      <c r="AH61" s="6">
        <v>25476743.411069516</v>
      </c>
      <c r="AI61" s="6">
        <v>438982.41655644617</v>
      </c>
      <c r="AJ61" s="6">
        <v>717656.95305980556</v>
      </c>
      <c r="AK61" s="30">
        <f t="shared" si="15"/>
        <v>200943.94685674558</v>
      </c>
      <c r="AL61" s="6"/>
      <c r="AM61" s="6">
        <f t="shared" si="16"/>
        <v>-5278946.9714447623</v>
      </c>
      <c r="AN61" s="6">
        <f t="shared" si="17"/>
        <v>9535160.2110978775</v>
      </c>
      <c r="AO61" s="7"/>
      <c r="AP61" s="6">
        <f t="shared" si="18"/>
        <v>4256213.2396531152</v>
      </c>
      <c r="AQ61" s="6">
        <f t="shared" si="19"/>
        <v>39.735729926835354</v>
      </c>
      <c r="AR61" s="7"/>
      <c r="AS61" s="6">
        <f t="shared" si="20"/>
        <v>-4256213.2396531152</v>
      </c>
      <c r="AT61" s="6">
        <f t="shared" si="21"/>
        <v>-39.735729926835354</v>
      </c>
      <c r="AU61" s="7"/>
      <c r="AV61" s="6">
        <f t="shared" si="22"/>
        <v>-832146.10593467671</v>
      </c>
      <c r="AW61" s="6">
        <f t="shared" si="23"/>
        <v>-7.7688619115763418</v>
      </c>
      <c r="AX61" s="21"/>
      <c r="AY61" s="6">
        <f t="shared" si="24"/>
        <v>-644760.26731964224</v>
      </c>
      <c r="AZ61" s="6">
        <f t="shared" si="25"/>
        <v>438982.41655644617</v>
      </c>
      <c r="BA61" s="6">
        <f t="shared" si="26"/>
        <v>200943.94685674558</v>
      </c>
      <c r="BB61" s="6"/>
      <c r="BC61" s="6">
        <f t="shared" si="27"/>
        <v>16676.739014045103</v>
      </c>
      <c r="BD61" s="6">
        <f t="shared" si="28"/>
        <v>-21510.642920495186</v>
      </c>
      <c r="BE61" s="6">
        <f t="shared" si="29"/>
        <v>-4833.903906450083</v>
      </c>
      <c r="BF61" s="6">
        <f t="shared" si="30"/>
        <v>0.15569295056664553</v>
      </c>
      <c r="BG61" s="6">
        <f t="shared" si="31"/>
        <v>-0.20082196297830501</v>
      </c>
      <c r="BH61" s="6">
        <f t="shared" si="32"/>
        <v>-4.5129012411659487E-2</v>
      </c>
      <c r="BI61" s="6"/>
      <c r="BJ61" s="6">
        <f t="shared" si="33"/>
        <v>-16676.739014045103</v>
      </c>
      <c r="BK61" s="6">
        <f t="shared" si="34"/>
        <v>21510.642920495186</v>
      </c>
      <c r="BL61" s="6">
        <f t="shared" si="35"/>
        <v>4833.903906450083</v>
      </c>
      <c r="BM61" s="6">
        <f t="shared" si="36"/>
        <v>-0.15569295056664553</v>
      </c>
      <c r="BN61" s="6">
        <f t="shared" si="37"/>
        <v>0.20082196297830501</v>
      </c>
      <c r="BO61" s="6">
        <f t="shared" si="38"/>
        <v>4.5129012411659487E-2</v>
      </c>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8" t="s">
        <v>0</v>
      </c>
      <c r="DN61" s="84">
        <v>14195</v>
      </c>
      <c r="DY61" s="8" t="s">
        <v>0</v>
      </c>
      <c r="DZ61" s="8">
        <v>1</v>
      </c>
      <c r="EA61" s="8">
        <v>0</v>
      </c>
      <c r="EB61" s="8">
        <v>0</v>
      </c>
      <c r="EC61" s="8">
        <v>0</v>
      </c>
      <c r="ED61" s="8">
        <v>0</v>
      </c>
      <c r="EE61" s="8">
        <v>1</v>
      </c>
      <c r="EF61" s="8" t="s">
        <v>0</v>
      </c>
    </row>
    <row r="62" spans="1:136" ht="12.75" customHeight="1" x14ac:dyDescent="0.2">
      <c r="A62" s="9">
        <v>180</v>
      </c>
      <c r="B62" s="63"/>
      <c r="C62" s="9">
        <v>4</v>
      </c>
      <c r="D62" s="9" t="s">
        <v>132</v>
      </c>
      <c r="E62" s="9"/>
      <c r="F62" s="2">
        <v>16691</v>
      </c>
      <c r="H62" s="2">
        <v>17003</v>
      </c>
      <c r="I62" s="4">
        <v>1846412.7617442878</v>
      </c>
      <c r="J62" s="4">
        <f t="shared" si="7"/>
        <v>110.62325575126043</v>
      </c>
      <c r="K62" s="4"/>
      <c r="L62" s="4">
        <v>1490954.6905000373</v>
      </c>
      <c r="M62" s="4">
        <f t="shared" si="8"/>
        <v>87.687742780687955</v>
      </c>
      <c r="N62" s="21"/>
      <c r="O62" s="4">
        <f t="shared" si="39"/>
        <v>229606.50672076686</v>
      </c>
      <c r="P62" s="4">
        <f t="shared" si="9"/>
        <v>13.503882063210426</v>
      </c>
      <c r="Q62" s="21"/>
      <c r="R62" s="4">
        <f t="shared" si="10"/>
        <v>1720561.1972208042</v>
      </c>
      <c r="S62" s="4">
        <f t="shared" si="11"/>
        <v>101.19162484389838</v>
      </c>
      <c r="T62" s="21"/>
      <c r="U62" s="21"/>
      <c r="V62" s="21"/>
      <c r="W62" s="22">
        <v>3315784.654659396</v>
      </c>
      <c r="X62" s="6"/>
      <c r="Y62" s="2">
        <v>306361.8409184037</v>
      </c>
      <c r="Z62" s="82">
        <f t="shared" si="12"/>
        <v>259645.63340208132</v>
      </c>
      <c r="AA62" s="82">
        <f t="shared" si="13"/>
        <v>259684.03541836137</v>
      </c>
      <c r="AB62" s="2"/>
      <c r="AC62" s="2">
        <v>249324.81541113599</v>
      </c>
      <c r="AD62" s="2">
        <v>203465.83642772501</v>
      </c>
      <c r="AE62" s="2">
        <v>-45858.978983410983</v>
      </c>
      <c r="AF62" s="2">
        <f t="shared" si="14"/>
        <v>-2.7475273490750096</v>
      </c>
      <c r="AG62" s="83"/>
      <c r="AH62" s="6">
        <v>1173911.0511369337</v>
      </c>
      <c r="AI62" s="6">
        <v>43502.762001089221</v>
      </c>
      <c r="AJ62" s="6">
        <v>56213.338359775931</v>
      </c>
      <c r="AK62" s="30">
        <f t="shared" si="15"/>
        <v>15739.734740737262</v>
      </c>
      <c r="AL62" s="6"/>
      <c r="AM62" s="6">
        <f t="shared" si="16"/>
        <v>-518823.93552625884</v>
      </c>
      <c r="AN62" s="6">
        <f t="shared" si="17"/>
        <v>259684.03541836137</v>
      </c>
      <c r="AO62" s="7"/>
      <c r="AP62" s="6">
        <f t="shared" si="18"/>
        <v>-259139.90010789747</v>
      </c>
      <c r="AQ62" s="6">
        <f t="shared" si="19"/>
        <v>-15.240833976821589</v>
      </c>
      <c r="AR62" s="7"/>
      <c r="AS62" s="6">
        <f t="shared" si="20"/>
        <v>259139.90010789747</v>
      </c>
      <c r="AT62" s="6">
        <f t="shared" si="21"/>
        <v>15.240833976821589</v>
      </c>
      <c r="AU62" s="7"/>
      <c r="AV62" s="6">
        <f t="shared" si="22"/>
        <v>1750094.5906079346</v>
      </c>
      <c r="AW62" s="6">
        <f t="shared" si="23"/>
        <v>102.92857675750953</v>
      </c>
      <c r="AX62" s="21"/>
      <c r="AY62" s="6">
        <f t="shared" si="24"/>
        <v>-29709.103354695882</v>
      </c>
      <c r="AZ62" s="6">
        <f t="shared" si="25"/>
        <v>43502.762001089221</v>
      </c>
      <c r="BA62" s="6">
        <f t="shared" si="26"/>
        <v>15739.734740737262</v>
      </c>
      <c r="BB62" s="6"/>
      <c r="BC62" s="6">
        <f t="shared" si="27"/>
        <v>24043.86594730652</v>
      </c>
      <c r="BD62" s="6">
        <f t="shared" si="28"/>
        <v>5489.5274398240981</v>
      </c>
      <c r="BE62" s="6">
        <f t="shared" si="29"/>
        <v>29533.393387130618</v>
      </c>
      <c r="BF62" s="6">
        <f t="shared" si="30"/>
        <v>1.414095509457538</v>
      </c>
      <c r="BG62" s="6">
        <f t="shared" si="31"/>
        <v>0.32285640415362571</v>
      </c>
      <c r="BH62" s="6">
        <f t="shared" si="32"/>
        <v>1.7369519136111637</v>
      </c>
      <c r="BI62" s="6"/>
      <c r="BJ62" s="6">
        <f t="shared" si="33"/>
        <v>-24043.86594730652</v>
      </c>
      <c r="BK62" s="6">
        <f t="shared" si="34"/>
        <v>-5489.5274398240981</v>
      </c>
      <c r="BL62" s="6">
        <f t="shared" si="35"/>
        <v>-29533.393387130618</v>
      </c>
      <c r="BM62" s="6">
        <f t="shared" si="36"/>
        <v>-1.414095509457538</v>
      </c>
      <c r="BN62" s="6">
        <f t="shared" si="37"/>
        <v>-0.32285640415362571</v>
      </c>
      <c r="BO62" s="6">
        <f t="shared" si="38"/>
        <v>-1.7369519136111637</v>
      </c>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8" t="s">
        <v>0</v>
      </c>
      <c r="DN62" s="84">
        <v>14246</v>
      </c>
      <c r="DY62" s="8" t="s">
        <v>0</v>
      </c>
      <c r="DZ62" s="8">
        <v>1</v>
      </c>
      <c r="EA62" s="8">
        <v>0</v>
      </c>
      <c r="EB62" s="8">
        <v>0</v>
      </c>
      <c r="EC62" s="8">
        <v>0</v>
      </c>
      <c r="ED62" s="8">
        <v>0</v>
      </c>
      <c r="EE62" s="8">
        <v>1</v>
      </c>
      <c r="EF62" s="8" t="s">
        <v>0</v>
      </c>
    </row>
    <row r="63" spans="1:136" ht="12.75" customHeight="1" x14ac:dyDescent="0.2">
      <c r="A63" s="9">
        <v>175</v>
      </c>
      <c r="B63" s="63"/>
      <c r="C63" s="9">
        <v>4</v>
      </c>
      <c r="D63" s="9" t="s">
        <v>138</v>
      </c>
      <c r="E63" s="9"/>
      <c r="F63" s="2">
        <v>17531</v>
      </c>
      <c r="H63" s="2">
        <v>17813</v>
      </c>
      <c r="I63" s="4">
        <v>1121637.8894194853</v>
      </c>
      <c r="J63" s="4">
        <f t="shared" si="7"/>
        <v>63.980257225456924</v>
      </c>
      <c r="K63" s="4"/>
      <c r="L63" s="4">
        <v>1205416.0611688169</v>
      </c>
      <c r="M63" s="4">
        <f t="shared" si="8"/>
        <v>67.670581101937728</v>
      </c>
      <c r="N63" s="21"/>
      <c r="O63" s="4">
        <f t="shared" si="39"/>
        <v>142006.97287284688</v>
      </c>
      <c r="P63" s="4">
        <f t="shared" si="9"/>
        <v>7.9720975059140446</v>
      </c>
      <c r="Q63" s="21"/>
      <c r="R63" s="4">
        <f t="shared" si="10"/>
        <v>1347423.0340416636</v>
      </c>
      <c r="S63" s="4">
        <f t="shared" si="11"/>
        <v>75.642678607851778</v>
      </c>
      <c r="T63" s="21"/>
      <c r="U63" s="21"/>
      <c r="V63" s="21"/>
      <c r="W63" s="22">
        <v>3832703.7649314147</v>
      </c>
      <c r="X63" s="6"/>
      <c r="Y63" s="2">
        <v>692449.06211217039</v>
      </c>
      <c r="Z63" s="82">
        <f t="shared" si="12"/>
        <v>428139.20608188631</v>
      </c>
      <c r="AA63" s="82">
        <f t="shared" si="13"/>
        <v>428202.52857472649</v>
      </c>
      <c r="AB63" s="2"/>
      <c r="AC63" s="2">
        <v>439457.29833017499</v>
      </c>
      <c r="AD63" s="2">
        <v>179331.767197468</v>
      </c>
      <c r="AE63" s="2">
        <v>-260125.53113270699</v>
      </c>
      <c r="AF63" s="2">
        <f t="shared" si="14"/>
        <v>-14.838031551691689</v>
      </c>
      <c r="AG63" s="83"/>
      <c r="AH63" s="6">
        <v>1861034.2595249424</v>
      </c>
      <c r="AI63" s="6">
        <v>51412.355092196347</v>
      </c>
      <c r="AJ63" s="6">
        <v>89941.341375641437</v>
      </c>
      <c r="AK63" s="30">
        <f t="shared" si="15"/>
        <v>25183.575585179606</v>
      </c>
      <c r="AL63" s="6"/>
      <c r="AM63" s="6">
        <f t="shared" si="16"/>
        <v>-599706.75364389375</v>
      </c>
      <c r="AN63" s="6">
        <f t="shared" si="17"/>
        <v>428202.52857472649</v>
      </c>
      <c r="AO63" s="7"/>
      <c r="AP63" s="6">
        <f t="shared" si="18"/>
        <v>-171504.22506916727</v>
      </c>
      <c r="AQ63" s="6">
        <f t="shared" si="19"/>
        <v>-9.6280371116132741</v>
      </c>
      <c r="AR63" s="7"/>
      <c r="AS63" s="6">
        <f t="shared" si="20"/>
        <v>171504.22506916727</v>
      </c>
      <c r="AT63" s="6">
        <f t="shared" si="21"/>
        <v>9.6280371116132741</v>
      </c>
      <c r="AU63" s="7"/>
      <c r="AV63" s="6">
        <f t="shared" si="22"/>
        <v>1376920.2862379842</v>
      </c>
      <c r="AW63" s="6">
        <f t="shared" si="23"/>
        <v>77.298618213551009</v>
      </c>
      <c r="AX63" s="21"/>
      <c r="AY63" s="6">
        <f t="shared" si="24"/>
        <v>-47098.678481055584</v>
      </c>
      <c r="AZ63" s="6">
        <f t="shared" si="25"/>
        <v>51412.355092196347</v>
      </c>
      <c r="BA63" s="6">
        <f t="shared" si="26"/>
        <v>25183.575585179606</v>
      </c>
      <c r="BB63" s="6"/>
      <c r="BC63" s="6">
        <f t="shared" si="27"/>
        <v>20563.619003076692</v>
      </c>
      <c r="BD63" s="6">
        <f t="shared" si="28"/>
        <v>8933.633193243706</v>
      </c>
      <c r="BE63" s="6">
        <f t="shared" si="29"/>
        <v>29497.252196320398</v>
      </c>
      <c r="BF63" s="6">
        <f t="shared" si="30"/>
        <v>1.1544163814672819</v>
      </c>
      <c r="BG63" s="6">
        <f t="shared" si="31"/>
        <v>0.50152322423194895</v>
      </c>
      <c r="BH63" s="6">
        <f t="shared" si="32"/>
        <v>1.6559396056992308</v>
      </c>
      <c r="BI63" s="6"/>
      <c r="BJ63" s="6">
        <f t="shared" si="33"/>
        <v>-20563.619003076692</v>
      </c>
      <c r="BK63" s="6">
        <f t="shared" si="34"/>
        <v>-8933.633193243706</v>
      </c>
      <c r="BL63" s="6">
        <f t="shared" si="35"/>
        <v>-29497.252196320398</v>
      </c>
      <c r="BM63" s="6">
        <f t="shared" si="36"/>
        <v>-1.1544163814672819</v>
      </c>
      <c r="BN63" s="6">
        <f t="shared" si="37"/>
        <v>-0.50152322423194895</v>
      </c>
      <c r="BO63" s="6">
        <f t="shared" si="38"/>
        <v>-1.6559396056992308</v>
      </c>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8" t="s">
        <v>0</v>
      </c>
      <c r="DN63" s="84">
        <v>14473</v>
      </c>
      <c r="DY63" s="8" t="s">
        <v>0</v>
      </c>
      <c r="DZ63" s="8">
        <v>1</v>
      </c>
      <c r="EA63" s="8">
        <v>0</v>
      </c>
      <c r="EB63" s="8">
        <v>0</v>
      </c>
      <c r="EC63" s="8">
        <v>0</v>
      </c>
      <c r="ED63" s="8">
        <v>0</v>
      </c>
      <c r="EE63" s="8">
        <v>1</v>
      </c>
      <c r="EF63" s="8" t="s">
        <v>0</v>
      </c>
    </row>
    <row r="64" spans="1:136" ht="12.75" customHeight="1" x14ac:dyDescent="0.2">
      <c r="A64" s="9">
        <v>1773</v>
      </c>
      <c r="B64" s="63"/>
      <c r="C64" s="9">
        <v>4</v>
      </c>
      <c r="D64" s="9" t="s">
        <v>140</v>
      </c>
      <c r="E64" s="9"/>
      <c r="F64" s="2">
        <v>17957</v>
      </c>
      <c r="H64" s="2">
        <v>18071</v>
      </c>
      <c r="I64" s="4">
        <v>-425806.75496195466</v>
      </c>
      <c r="J64" s="4">
        <f t="shared" si="7"/>
        <v>-23.712577544242059</v>
      </c>
      <c r="K64" s="4"/>
      <c r="L64" s="4">
        <v>-1087783.1993341679</v>
      </c>
      <c r="M64" s="4">
        <f t="shared" si="8"/>
        <v>-60.194964270608594</v>
      </c>
      <c r="N64" s="21"/>
      <c r="O64" s="4">
        <f t="shared" si="39"/>
        <v>-52271.845738331118</v>
      </c>
      <c r="P64" s="4">
        <f t="shared" si="9"/>
        <v>-2.8925818016895088</v>
      </c>
      <c r="Q64" s="21"/>
      <c r="R64" s="4">
        <f t="shared" si="10"/>
        <v>-1140055.045072499</v>
      </c>
      <c r="S64" s="4">
        <f t="shared" si="11"/>
        <v>-63.087546072298103</v>
      </c>
      <c r="T64" s="21"/>
      <c r="U64" s="21"/>
      <c r="V64" s="21"/>
      <c r="W64" s="22">
        <v>4131013.5721979854</v>
      </c>
      <c r="X64" s="6"/>
      <c r="Y64" s="2">
        <v>652553.36195755389</v>
      </c>
      <c r="Z64" s="82">
        <f t="shared" si="12"/>
        <v>683763.99559350894</v>
      </c>
      <c r="AA64" s="82">
        <f t="shared" si="13"/>
        <v>683865.12541320373</v>
      </c>
      <c r="AB64" s="2"/>
      <c r="AC64" s="2">
        <v>401154.036107736</v>
      </c>
      <c r="AD64" s="2">
        <v>432167.77902184398</v>
      </c>
      <c r="AE64" s="2">
        <v>31013.742914107977</v>
      </c>
      <c r="AF64" s="2">
        <f t="shared" si="14"/>
        <v>1.727111595149968</v>
      </c>
      <c r="AG64" s="83"/>
      <c r="AH64" s="6">
        <v>1552372.7889175941</v>
      </c>
      <c r="AI64" s="6">
        <v>33615.7706372053</v>
      </c>
      <c r="AJ64" s="6">
        <v>73077.339867708739</v>
      </c>
      <c r="AK64" s="30">
        <f t="shared" si="15"/>
        <v>20461.65516295845</v>
      </c>
      <c r="AL64" s="6"/>
      <c r="AM64" s="6">
        <f t="shared" si="16"/>
        <v>-646383.56903799251</v>
      </c>
      <c r="AN64" s="6">
        <f t="shared" si="17"/>
        <v>683865.12541320373</v>
      </c>
      <c r="AO64" s="7"/>
      <c r="AP64" s="6">
        <f t="shared" si="18"/>
        <v>37481.556375211221</v>
      </c>
      <c r="AQ64" s="6">
        <f t="shared" si="19"/>
        <v>2.0741274071834002</v>
      </c>
      <c r="AR64" s="7"/>
      <c r="AS64" s="6">
        <f t="shared" si="20"/>
        <v>-37481.556375211221</v>
      </c>
      <c r="AT64" s="6">
        <f t="shared" si="21"/>
        <v>-2.0741274071834002</v>
      </c>
      <c r="AU64" s="7"/>
      <c r="AV64" s="6">
        <f t="shared" si="22"/>
        <v>-1125264.755709379</v>
      </c>
      <c r="AW64" s="6">
        <f t="shared" si="23"/>
        <v>-62.269091677791984</v>
      </c>
      <c r="AX64" s="21"/>
      <c r="AY64" s="6">
        <f t="shared" si="24"/>
        <v>-39287.136437043875</v>
      </c>
      <c r="AZ64" s="6">
        <f t="shared" si="25"/>
        <v>33615.7706372053</v>
      </c>
      <c r="BA64" s="6">
        <f t="shared" si="26"/>
        <v>20461.65516295845</v>
      </c>
      <c r="BB64" s="6"/>
      <c r="BC64" s="6">
        <f t="shared" si="27"/>
        <v>7883.4455968947295</v>
      </c>
      <c r="BD64" s="6">
        <f t="shared" si="28"/>
        <v>6906.843766225169</v>
      </c>
      <c r="BE64" s="6">
        <f t="shared" si="29"/>
        <v>14790.289363119899</v>
      </c>
      <c r="BF64" s="6">
        <f t="shared" si="30"/>
        <v>0.43624844208371033</v>
      </c>
      <c r="BG64" s="6">
        <f t="shared" si="31"/>
        <v>0.3822059524223988</v>
      </c>
      <c r="BH64" s="6">
        <f t="shared" si="32"/>
        <v>0.81845439450610913</v>
      </c>
      <c r="BI64" s="6"/>
      <c r="BJ64" s="6">
        <f t="shared" si="33"/>
        <v>-7883.4455968947295</v>
      </c>
      <c r="BK64" s="6">
        <f t="shared" si="34"/>
        <v>-6906.843766225169</v>
      </c>
      <c r="BL64" s="6">
        <f t="shared" si="35"/>
        <v>-14790.289363119899</v>
      </c>
      <c r="BM64" s="6">
        <f t="shared" si="36"/>
        <v>-0.43624844208371033</v>
      </c>
      <c r="BN64" s="6">
        <f t="shared" si="37"/>
        <v>-0.3822059524223988</v>
      </c>
      <c r="BO64" s="6">
        <f t="shared" si="38"/>
        <v>-0.81845439450610913</v>
      </c>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8" t="s">
        <v>0</v>
      </c>
      <c r="DN64" s="84">
        <v>14626</v>
      </c>
      <c r="DY64" s="8" t="s">
        <v>0</v>
      </c>
      <c r="DZ64" s="8">
        <v>1</v>
      </c>
      <c r="EA64" s="8">
        <v>0</v>
      </c>
      <c r="EB64" s="8">
        <v>0</v>
      </c>
      <c r="EC64" s="8">
        <v>0</v>
      </c>
      <c r="ED64" s="8">
        <v>0</v>
      </c>
      <c r="EE64" s="8">
        <v>1</v>
      </c>
      <c r="EF64" s="8" t="s">
        <v>0</v>
      </c>
    </row>
    <row r="65" spans="1:136" ht="12.75" customHeight="1" x14ac:dyDescent="0.2">
      <c r="A65" s="9">
        <v>183</v>
      </c>
      <c r="B65" s="63"/>
      <c r="C65" s="9">
        <v>4</v>
      </c>
      <c r="D65" s="9" t="s">
        <v>162</v>
      </c>
      <c r="E65" s="9"/>
      <c r="F65" s="2">
        <v>21153</v>
      </c>
      <c r="H65" s="2">
        <v>21276</v>
      </c>
      <c r="I65" s="4">
        <v>-550967.34707891988</v>
      </c>
      <c r="J65" s="4">
        <f t="shared" si="7"/>
        <v>-26.046771005480068</v>
      </c>
      <c r="K65" s="4"/>
      <c r="L65" s="4">
        <v>-725440.49504584866</v>
      </c>
      <c r="M65" s="4">
        <f t="shared" si="8"/>
        <v>-34.096657973578147</v>
      </c>
      <c r="N65" s="21"/>
      <c r="O65" s="4">
        <f t="shared" si="39"/>
        <v>265521.98985218827</v>
      </c>
      <c r="P65" s="4">
        <f t="shared" si="9"/>
        <v>12.479882959775722</v>
      </c>
      <c r="Q65" s="21"/>
      <c r="R65" s="4">
        <f t="shared" si="10"/>
        <v>-459918.50519366038</v>
      </c>
      <c r="S65" s="4">
        <f t="shared" si="11"/>
        <v>-21.616775013802425</v>
      </c>
      <c r="T65" s="21"/>
      <c r="U65" s="21"/>
      <c r="V65" s="21"/>
      <c r="W65" s="22">
        <v>3834095.2450997895</v>
      </c>
      <c r="X65" s="6"/>
      <c r="Y65" s="2">
        <v>496777.02891686483</v>
      </c>
      <c r="Z65" s="82">
        <f t="shared" si="12"/>
        <v>334682.1938518961</v>
      </c>
      <c r="AA65" s="82">
        <f t="shared" si="13"/>
        <v>334731.69389889686</v>
      </c>
      <c r="AB65" s="2"/>
      <c r="AC65" s="2">
        <v>209359.122416834</v>
      </c>
      <c r="AD65" s="2">
        <v>48201.383832077299</v>
      </c>
      <c r="AE65" s="2">
        <v>-161157.73858475671</v>
      </c>
      <c r="AF65" s="2">
        <f t="shared" si="14"/>
        <v>-7.6186705708295142</v>
      </c>
      <c r="AG65" s="83"/>
      <c r="AH65" s="6">
        <v>1328565.1123588406</v>
      </c>
      <c r="AI65" s="6">
        <v>21751.381000544636</v>
      </c>
      <c r="AJ65" s="6">
        <v>41223.114797169015</v>
      </c>
      <c r="AK65" s="30">
        <f t="shared" si="15"/>
        <v>11542.472143207326</v>
      </c>
      <c r="AL65" s="6"/>
      <c r="AM65" s="6">
        <f t="shared" si="16"/>
        <v>-599924.47985121806</v>
      </c>
      <c r="AN65" s="6">
        <f t="shared" si="17"/>
        <v>334731.69389889686</v>
      </c>
      <c r="AO65" s="7"/>
      <c r="AP65" s="6">
        <f t="shared" si="18"/>
        <v>-265192.7859523212</v>
      </c>
      <c r="AQ65" s="6">
        <f t="shared" si="19"/>
        <v>-12.464409943237508</v>
      </c>
      <c r="AR65" s="7"/>
      <c r="AS65" s="6">
        <f t="shared" si="20"/>
        <v>265192.7859523212</v>
      </c>
      <c r="AT65" s="6">
        <f t="shared" si="21"/>
        <v>12.464409943237508</v>
      </c>
      <c r="AU65" s="7"/>
      <c r="AV65" s="6">
        <f t="shared" si="22"/>
        <v>-460247.70909352746</v>
      </c>
      <c r="AW65" s="6">
        <f t="shared" si="23"/>
        <v>-21.632248030340641</v>
      </c>
      <c r="AX65" s="21"/>
      <c r="AY65" s="6">
        <f t="shared" si="24"/>
        <v>-33623.057043619068</v>
      </c>
      <c r="AZ65" s="6">
        <f t="shared" si="25"/>
        <v>21751.381000544636</v>
      </c>
      <c r="BA65" s="6">
        <f t="shared" si="26"/>
        <v>11542.472143207326</v>
      </c>
      <c r="BB65" s="6"/>
      <c r="BC65" s="6">
        <f t="shared" si="27"/>
        <v>-271.08006840495364</v>
      </c>
      <c r="BD65" s="6">
        <f t="shared" si="28"/>
        <v>-58.12383146213142</v>
      </c>
      <c r="BE65" s="6">
        <f t="shared" si="29"/>
        <v>-329.20389986708506</v>
      </c>
      <c r="BF65" s="6">
        <f t="shared" si="30"/>
        <v>-1.274111996639188E-2</v>
      </c>
      <c r="BG65" s="6">
        <f t="shared" si="31"/>
        <v>-2.731896571824188E-3</v>
      </c>
      <c r="BH65" s="6">
        <f t="shared" si="32"/>
        <v>-1.5473016538216068E-2</v>
      </c>
      <c r="BI65" s="6"/>
      <c r="BJ65" s="6">
        <f t="shared" si="33"/>
        <v>271.08006840495364</v>
      </c>
      <c r="BK65" s="6">
        <f t="shared" si="34"/>
        <v>58.12383146213142</v>
      </c>
      <c r="BL65" s="6">
        <f t="shared" si="35"/>
        <v>329.20389986708506</v>
      </c>
      <c r="BM65" s="6">
        <f t="shared" si="36"/>
        <v>1.274111996639188E-2</v>
      </c>
      <c r="BN65" s="6">
        <f t="shared" si="37"/>
        <v>2.731896571824188E-3</v>
      </c>
      <c r="BO65" s="6">
        <f t="shared" si="38"/>
        <v>1.5473016538216068E-2</v>
      </c>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8" t="s">
        <v>0</v>
      </c>
      <c r="DN65" s="84">
        <v>14944</v>
      </c>
      <c r="DY65" s="8" t="s">
        <v>0</v>
      </c>
      <c r="DZ65" s="8">
        <v>1</v>
      </c>
      <c r="EA65" s="8">
        <v>0</v>
      </c>
      <c r="EB65" s="8">
        <v>0</v>
      </c>
      <c r="EC65" s="8">
        <v>0</v>
      </c>
      <c r="ED65" s="8">
        <v>0</v>
      </c>
      <c r="EE65" s="8">
        <v>1</v>
      </c>
      <c r="EF65" s="8" t="s">
        <v>0</v>
      </c>
    </row>
    <row r="66" spans="1:136" ht="12.75" customHeight="1" x14ac:dyDescent="0.2">
      <c r="A66" s="9">
        <v>1896</v>
      </c>
      <c r="B66" s="63"/>
      <c r="C66" s="9">
        <v>4</v>
      </c>
      <c r="D66" s="9" t="s">
        <v>172</v>
      </c>
      <c r="E66" s="9"/>
      <c r="F66" s="2">
        <v>22309</v>
      </c>
      <c r="H66" s="2">
        <v>22503</v>
      </c>
      <c r="I66" s="4">
        <v>-58883.358255652711</v>
      </c>
      <c r="J66" s="4">
        <f t="shared" si="7"/>
        <v>-2.6394440923238474</v>
      </c>
      <c r="K66" s="4"/>
      <c r="L66" s="4">
        <v>370985.00688003842</v>
      </c>
      <c r="M66" s="4">
        <f t="shared" si="8"/>
        <v>16.486024391416187</v>
      </c>
      <c r="N66" s="21"/>
      <c r="O66" s="4">
        <f t="shared" si="39"/>
        <v>-3940.0385562279553</v>
      </c>
      <c r="P66" s="4">
        <f t="shared" si="9"/>
        <v>-0.17508947945731482</v>
      </c>
      <c r="Q66" s="21"/>
      <c r="R66" s="4">
        <f t="shared" si="10"/>
        <v>367044.96832381049</v>
      </c>
      <c r="S66" s="4">
        <f t="shared" si="11"/>
        <v>16.310934911958871</v>
      </c>
      <c r="T66" s="21"/>
      <c r="U66" s="21"/>
      <c r="V66" s="21"/>
      <c r="W66" s="22">
        <v>5213492.4503013175</v>
      </c>
      <c r="X66" s="6"/>
      <c r="Y66" s="2">
        <v>665432.42637721449</v>
      </c>
      <c r="Z66" s="82">
        <f t="shared" si="12"/>
        <v>761815.5713605542</v>
      </c>
      <c r="AA66" s="82">
        <f t="shared" si="13"/>
        <v>761928.24513669463</v>
      </c>
      <c r="AB66" s="2"/>
      <c r="AC66" s="2">
        <v>548908.311394852</v>
      </c>
      <c r="AD66" s="2">
        <v>644460.53027381597</v>
      </c>
      <c r="AE66" s="2">
        <v>95552.218878963962</v>
      </c>
      <c r="AF66" s="2">
        <f t="shared" si="14"/>
        <v>4.2831242493596289</v>
      </c>
      <c r="AG66" s="83"/>
      <c r="AH66" s="6">
        <v>1810589.8634819549</v>
      </c>
      <c r="AI66" s="6">
        <v>73163.736092741034</v>
      </c>
      <c r="AJ66" s="6">
        <v>108679.12082890011</v>
      </c>
      <c r="AK66" s="30">
        <f t="shared" si="15"/>
        <v>30430.153832092034</v>
      </c>
      <c r="AL66" s="6"/>
      <c r="AM66" s="6">
        <f t="shared" si="16"/>
        <v>-815760.05459245341</v>
      </c>
      <c r="AN66" s="6">
        <f t="shared" si="17"/>
        <v>761928.24513669463</v>
      </c>
      <c r="AO66" s="7"/>
      <c r="AP66" s="6">
        <f t="shared" si="18"/>
        <v>-53831.809455758776</v>
      </c>
      <c r="AQ66" s="6">
        <f t="shared" si="19"/>
        <v>-2.3922059039132018</v>
      </c>
      <c r="AR66" s="7"/>
      <c r="AS66" s="6">
        <f t="shared" si="20"/>
        <v>53831.809455758776</v>
      </c>
      <c r="AT66" s="6">
        <f t="shared" si="21"/>
        <v>2.3922059039132018</v>
      </c>
      <c r="AU66" s="7"/>
      <c r="AV66" s="6">
        <f t="shared" si="22"/>
        <v>424816.81633579719</v>
      </c>
      <c r="AW66" s="6">
        <f t="shared" si="23"/>
        <v>18.878230295329388</v>
      </c>
      <c r="AX66" s="21"/>
      <c r="AY66" s="6">
        <f t="shared" si="24"/>
        <v>-45822.041912846369</v>
      </c>
      <c r="AZ66" s="6">
        <f t="shared" si="25"/>
        <v>73163.736092741034</v>
      </c>
      <c r="BA66" s="6">
        <f t="shared" si="26"/>
        <v>30430.153832092034</v>
      </c>
      <c r="BB66" s="6"/>
      <c r="BC66" s="6">
        <f t="shared" si="27"/>
        <v>43151.172606431166</v>
      </c>
      <c r="BD66" s="6">
        <f t="shared" si="28"/>
        <v>14620.675405555563</v>
      </c>
      <c r="BE66" s="6">
        <f t="shared" si="29"/>
        <v>57771.848011986731</v>
      </c>
      <c r="BF66" s="6">
        <f t="shared" si="30"/>
        <v>1.9175742170568886</v>
      </c>
      <c r="BG66" s="6">
        <f t="shared" si="31"/>
        <v>0.64972116631362764</v>
      </c>
      <c r="BH66" s="6">
        <f t="shared" si="32"/>
        <v>2.5672953833705163</v>
      </c>
      <c r="BI66" s="6"/>
      <c r="BJ66" s="6">
        <f t="shared" si="33"/>
        <v>-43151.172606431166</v>
      </c>
      <c r="BK66" s="6">
        <f t="shared" si="34"/>
        <v>-14620.675405555563</v>
      </c>
      <c r="BL66" s="6">
        <f t="shared" si="35"/>
        <v>-57771.848011986731</v>
      </c>
      <c r="BM66" s="6">
        <f t="shared" si="36"/>
        <v>-1.9175742170568886</v>
      </c>
      <c r="BN66" s="6">
        <f t="shared" si="37"/>
        <v>-0.64972116631362764</v>
      </c>
      <c r="BO66" s="6">
        <f t="shared" si="38"/>
        <v>-2.5672953833705163</v>
      </c>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8" t="s">
        <v>0</v>
      </c>
      <c r="DN66" s="84">
        <v>15192</v>
      </c>
      <c r="DY66" s="8" t="s">
        <v>0</v>
      </c>
      <c r="DZ66" s="8">
        <v>1</v>
      </c>
      <c r="EA66" s="8">
        <v>0</v>
      </c>
      <c r="EB66" s="8">
        <v>0</v>
      </c>
      <c r="EC66" s="8">
        <v>0</v>
      </c>
      <c r="ED66" s="8">
        <v>0</v>
      </c>
      <c r="EE66" s="8">
        <v>1</v>
      </c>
      <c r="EF66" s="8" t="s">
        <v>0</v>
      </c>
    </row>
    <row r="67" spans="1:136" ht="12.75" customHeight="1" x14ac:dyDescent="0.2">
      <c r="A67" s="9">
        <v>168</v>
      </c>
      <c r="B67" s="63"/>
      <c r="C67" s="9">
        <v>4</v>
      </c>
      <c r="D67" s="9" t="s">
        <v>174</v>
      </c>
      <c r="E67" s="9"/>
      <c r="F67" s="2">
        <v>22482</v>
      </c>
      <c r="H67" s="2">
        <v>22622</v>
      </c>
      <c r="I67" s="4">
        <v>-1365932.6781927953</v>
      </c>
      <c r="J67" s="4">
        <f t="shared" si="7"/>
        <v>-60.756724410319158</v>
      </c>
      <c r="K67" s="4"/>
      <c r="L67" s="4">
        <v>-1350019.7146483045</v>
      </c>
      <c r="M67" s="4">
        <f t="shared" si="8"/>
        <v>-59.677292664145725</v>
      </c>
      <c r="N67" s="21"/>
      <c r="O67" s="4">
        <f t="shared" si="39"/>
        <v>-327658.93083204189</v>
      </c>
      <c r="P67" s="4">
        <f t="shared" si="9"/>
        <v>-14.484083230131814</v>
      </c>
      <c r="Q67" s="21"/>
      <c r="R67" s="4">
        <f t="shared" si="10"/>
        <v>-1677678.6454803464</v>
      </c>
      <c r="S67" s="4">
        <f t="shared" si="11"/>
        <v>-74.161375894277541</v>
      </c>
      <c r="T67" s="21"/>
      <c r="U67" s="21"/>
      <c r="V67" s="21"/>
      <c r="W67" s="22">
        <v>5637845.2808575565</v>
      </c>
      <c r="X67" s="6"/>
      <c r="Y67" s="2">
        <v>552351.4555524129</v>
      </c>
      <c r="Z67" s="82">
        <f t="shared" si="12"/>
        <v>1191761.9502663808</v>
      </c>
      <c r="AA67" s="82">
        <f t="shared" si="13"/>
        <v>1191938.2138191948</v>
      </c>
      <c r="AB67" s="2"/>
      <c r="AC67" s="2">
        <v>249718.73700594201</v>
      </c>
      <c r="AD67" s="2">
        <v>885172.13379488303</v>
      </c>
      <c r="AE67" s="2">
        <v>635453.396788941</v>
      </c>
      <c r="AF67" s="2">
        <f t="shared" si="14"/>
        <v>28.264985178762611</v>
      </c>
      <c r="AG67" s="83"/>
      <c r="AH67" s="6">
        <v>2643772.4585511582</v>
      </c>
      <c r="AI67" s="6">
        <v>63276.744728857317</v>
      </c>
      <c r="AJ67" s="6">
        <v>76824.895758360406</v>
      </c>
      <c r="AK67" s="30">
        <f t="shared" si="15"/>
        <v>21510.970812340915</v>
      </c>
      <c r="AL67" s="6"/>
      <c r="AM67" s="6">
        <f t="shared" si="16"/>
        <v>-882158.94008446415</v>
      </c>
      <c r="AN67" s="6">
        <f t="shared" si="17"/>
        <v>1191938.2138191948</v>
      </c>
      <c r="AO67" s="7"/>
      <c r="AP67" s="6">
        <f t="shared" si="18"/>
        <v>309779.27373473067</v>
      </c>
      <c r="AQ67" s="6">
        <f t="shared" si="19"/>
        <v>13.693717343061209</v>
      </c>
      <c r="AR67" s="7"/>
      <c r="AS67" s="6">
        <f t="shared" si="20"/>
        <v>-309779.27373473067</v>
      </c>
      <c r="AT67" s="6">
        <f t="shared" si="21"/>
        <v>-13.693717343061209</v>
      </c>
      <c r="AU67" s="7"/>
      <c r="AV67" s="6">
        <f t="shared" si="22"/>
        <v>-1659798.9883830352</v>
      </c>
      <c r="AW67" s="6">
        <f t="shared" si="23"/>
        <v>-73.371010007206934</v>
      </c>
      <c r="AX67" s="21"/>
      <c r="AY67" s="6">
        <f t="shared" si="24"/>
        <v>-66908.058443887014</v>
      </c>
      <c r="AZ67" s="6">
        <f t="shared" si="25"/>
        <v>63276.744728857317</v>
      </c>
      <c r="BA67" s="6">
        <f t="shared" si="26"/>
        <v>21510.970812340915</v>
      </c>
      <c r="BB67" s="6"/>
      <c r="BC67" s="6">
        <f t="shared" si="27"/>
        <v>19453.242589597183</v>
      </c>
      <c r="BD67" s="6">
        <f t="shared" si="28"/>
        <v>-1573.5854922859289</v>
      </c>
      <c r="BE67" s="6">
        <f t="shared" si="29"/>
        <v>17879.657097311254</v>
      </c>
      <c r="BF67" s="6">
        <f t="shared" si="30"/>
        <v>0.85992585048170733</v>
      </c>
      <c r="BG67" s="6">
        <f t="shared" si="31"/>
        <v>-6.9559963411101086E-2</v>
      </c>
      <c r="BH67" s="6">
        <f t="shared" si="32"/>
        <v>0.79036588707060618</v>
      </c>
      <c r="BI67" s="6"/>
      <c r="BJ67" s="6">
        <f t="shared" si="33"/>
        <v>-19453.242589597183</v>
      </c>
      <c r="BK67" s="6">
        <f t="shared" si="34"/>
        <v>1573.5854922859289</v>
      </c>
      <c r="BL67" s="6">
        <f t="shared" si="35"/>
        <v>-17879.657097311254</v>
      </c>
      <c r="BM67" s="6">
        <f t="shared" si="36"/>
        <v>-0.85992585048170733</v>
      </c>
      <c r="BN67" s="6">
        <f t="shared" si="37"/>
        <v>6.9559963411101086E-2</v>
      </c>
      <c r="BO67" s="6">
        <f t="shared" si="38"/>
        <v>-0.79036588707060618</v>
      </c>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8" t="s">
        <v>0</v>
      </c>
      <c r="DN67" s="84">
        <v>15334</v>
      </c>
      <c r="DY67" s="8" t="s">
        <v>0</v>
      </c>
      <c r="DZ67" s="8">
        <v>1</v>
      </c>
      <c r="EA67" s="8">
        <v>0</v>
      </c>
      <c r="EB67" s="8">
        <v>0</v>
      </c>
      <c r="EC67" s="8">
        <v>0</v>
      </c>
      <c r="ED67" s="8">
        <v>0</v>
      </c>
      <c r="EE67" s="8">
        <v>1</v>
      </c>
      <c r="EF67" s="8" t="s">
        <v>0</v>
      </c>
    </row>
    <row r="68" spans="1:136" ht="12.75" customHeight="1" x14ac:dyDescent="0.2">
      <c r="A68" s="9">
        <v>147</v>
      </c>
      <c r="B68" s="63"/>
      <c r="C68" s="9">
        <v>4</v>
      </c>
      <c r="D68" s="9" t="s">
        <v>181</v>
      </c>
      <c r="E68" s="9"/>
      <c r="F68" s="2">
        <v>22795</v>
      </c>
      <c r="H68" s="2">
        <v>23210</v>
      </c>
      <c r="I68" s="4">
        <v>-323079.71752383001</v>
      </c>
      <c r="J68" s="4">
        <f t="shared" si="7"/>
        <v>-14.173271222804562</v>
      </c>
      <c r="K68" s="4"/>
      <c r="L68" s="4">
        <v>-481695.78151348932</v>
      </c>
      <c r="M68" s="4">
        <f t="shared" si="8"/>
        <v>-20.753803598168432</v>
      </c>
      <c r="N68" s="21"/>
      <c r="O68" s="4">
        <f t="shared" si="39"/>
        <v>-396065.54199178563</v>
      </c>
      <c r="P68" s="4">
        <f t="shared" si="9"/>
        <v>-17.064435243075643</v>
      </c>
      <c r="Q68" s="21"/>
      <c r="R68" s="4">
        <f t="shared" si="10"/>
        <v>-877761.32350527495</v>
      </c>
      <c r="S68" s="4">
        <f t="shared" si="11"/>
        <v>-37.818238841244074</v>
      </c>
      <c r="T68" s="21"/>
      <c r="U68" s="21"/>
      <c r="V68" s="21"/>
      <c r="W68" s="22">
        <v>5000366.6289215768</v>
      </c>
      <c r="X68" s="6"/>
      <c r="Y68" s="2">
        <v>827441.46324037842</v>
      </c>
      <c r="Z68" s="82">
        <f t="shared" si="12"/>
        <v>1183098.8421446614</v>
      </c>
      <c r="AA68" s="82">
        <f t="shared" si="13"/>
        <v>1183273.824409534</v>
      </c>
      <c r="AB68" s="2"/>
      <c r="AC68" s="2">
        <v>282077.45702696597</v>
      </c>
      <c r="AD68" s="2">
        <v>631375.60231447697</v>
      </c>
      <c r="AE68" s="2">
        <v>349298.145287511</v>
      </c>
      <c r="AF68" s="2">
        <f t="shared" si="14"/>
        <v>15.323454498245711</v>
      </c>
      <c r="AG68" s="83"/>
      <c r="AH68" s="6">
        <v>2565496.9882306689</v>
      </c>
      <c r="AI68" s="6">
        <v>37570.567182758889</v>
      </c>
      <c r="AJ68" s="6">
        <v>80572.45164901216</v>
      </c>
      <c r="AK68" s="30">
        <f t="shared" si="15"/>
        <v>22560.286461723408</v>
      </c>
      <c r="AL68" s="6"/>
      <c r="AM68" s="6">
        <f t="shared" si="16"/>
        <v>-782412.05738306826</v>
      </c>
      <c r="AN68" s="6">
        <f t="shared" si="17"/>
        <v>1183273.824409534</v>
      </c>
      <c r="AO68" s="7"/>
      <c r="AP68" s="6">
        <f t="shared" si="18"/>
        <v>400861.76702646574</v>
      </c>
      <c r="AQ68" s="6">
        <f t="shared" si="19"/>
        <v>17.271080009757249</v>
      </c>
      <c r="AR68" s="7"/>
      <c r="AS68" s="6">
        <f t="shared" si="20"/>
        <v>-400861.76702646574</v>
      </c>
      <c r="AT68" s="6">
        <f t="shared" si="21"/>
        <v>-17.271080009757249</v>
      </c>
      <c r="AU68" s="7"/>
      <c r="AV68" s="6">
        <f t="shared" si="22"/>
        <v>-882557.54853995505</v>
      </c>
      <c r="AW68" s="6">
        <f t="shared" si="23"/>
        <v>-38.02488360792568</v>
      </c>
      <c r="AX68" s="21"/>
      <c r="AY68" s="6">
        <f t="shared" si="24"/>
        <v>-64927.07867916242</v>
      </c>
      <c r="AZ68" s="6">
        <f t="shared" si="25"/>
        <v>37570.567182758889</v>
      </c>
      <c r="BA68" s="6">
        <f t="shared" si="26"/>
        <v>22560.286461723408</v>
      </c>
      <c r="BB68" s="6"/>
      <c r="BC68" s="6">
        <f t="shared" si="27"/>
        <v>-4955.4309939546947</v>
      </c>
      <c r="BD68" s="6">
        <f t="shared" si="28"/>
        <v>159.20595927461181</v>
      </c>
      <c r="BE68" s="6">
        <f t="shared" si="29"/>
        <v>-4796.2250346800829</v>
      </c>
      <c r="BF68" s="6">
        <f t="shared" si="30"/>
        <v>-0.21350413588775075</v>
      </c>
      <c r="BG68" s="6">
        <f t="shared" si="31"/>
        <v>6.8593692061444129E-3</v>
      </c>
      <c r="BH68" s="6">
        <f t="shared" si="32"/>
        <v>-0.20664476668160633</v>
      </c>
      <c r="BI68" s="6"/>
      <c r="BJ68" s="6">
        <f t="shared" si="33"/>
        <v>4955.4309939546947</v>
      </c>
      <c r="BK68" s="6">
        <f t="shared" si="34"/>
        <v>-159.20595927461181</v>
      </c>
      <c r="BL68" s="6">
        <f t="shared" si="35"/>
        <v>4796.2250346800829</v>
      </c>
      <c r="BM68" s="6">
        <f t="shared" si="36"/>
        <v>0.21350413588775075</v>
      </c>
      <c r="BN68" s="6">
        <f t="shared" si="37"/>
        <v>-6.8593692061444129E-3</v>
      </c>
      <c r="BO68" s="6">
        <f t="shared" si="38"/>
        <v>0.20664476668160633</v>
      </c>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8" t="s">
        <v>0</v>
      </c>
      <c r="DN68" s="84">
        <v>15529</v>
      </c>
      <c r="DY68" s="8" t="s">
        <v>0</v>
      </c>
      <c r="DZ68" s="8">
        <v>1</v>
      </c>
      <c r="EA68" s="8">
        <v>0</v>
      </c>
      <c r="EB68" s="8">
        <v>0</v>
      </c>
      <c r="EC68" s="8">
        <v>0</v>
      </c>
      <c r="ED68" s="8">
        <v>0</v>
      </c>
      <c r="EE68" s="8">
        <v>1</v>
      </c>
      <c r="EF68" s="8" t="s">
        <v>0</v>
      </c>
    </row>
    <row r="69" spans="1:136" ht="12.75" customHeight="1" x14ac:dyDescent="0.2">
      <c r="A69" s="9">
        <v>158</v>
      </c>
      <c r="B69" s="63"/>
      <c r="C69" s="9">
        <v>4</v>
      </c>
      <c r="D69" s="9" t="s">
        <v>194</v>
      </c>
      <c r="E69" s="9"/>
      <c r="F69" s="2">
        <v>24272</v>
      </c>
      <c r="H69" s="2">
        <v>24277</v>
      </c>
      <c r="I69" s="4">
        <v>1356295.0173513647</v>
      </c>
      <c r="J69" s="4">
        <f t="shared" si="7"/>
        <v>55.878997089294856</v>
      </c>
      <c r="K69" s="4"/>
      <c r="L69" s="4">
        <v>1687789.0571814785</v>
      </c>
      <c r="M69" s="4">
        <f t="shared" si="8"/>
        <v>69.522142652777461</v>
      </c>
      <c r="N69" s="21"/>
      <c r="O69" s="4">
        <f t="shared" si="39"/>
        <v>482061.49592982855</v>
      </c>
      <c r="P69" s="4">
        <f t="shared" si="9"/>
        <v>19.856716065816556</v>
      </c>
      <c r="Q69" s="21"/>
      <c r="R69" s="4">
        <f t="shared" si="10"/>
        <v>2169850.5531113069</v>
      </c>
      <c r="S69" s="4">
        <f t="shared" si="11"/>
        <v>89.378858718594017</v>
      </c>
      <c r="T69" s="21"/>
      <c r="U69" s="21"/>
      <c r="V69" s="21"/>
      <c r="W69" s="22">
        <v>4735021.4037648737</v>
      </c>
      <c r="X69" s="6"/>
      <c r="Y69" s="2">
        <v>269187.4040348368</v>
      </c>
      <c r="Z69" s="82">
        <f t="shared" si="12"/>
        <v>261344.28502020688</v>
      </c>
      <c r="AA69" s="82">
        <f t="shared" si="13"/>
        <v>261382.93826985543</v>
      </c>
      <c r="AB69" s="2"/>
      <c r="AC69" s="2">
        <v>419734.68501094001</v>
      </c>
      <c r="AD69" s="2">
        <v>411893.18133572902</v>
      </c>
      <c r="AE69" s="2">
        <v>-7841.5036752109881</v>
      </c>
      <c r="AF69" s="2">
        <f t="shared" si="14"/>
        <v>-0.32306788378423651</v>
      </c>
      <c r="AG69" s="83"/>
      <c r="AH69" s="6">
        <v>2861097.60926176</v>
      </c>
      <c r="AI69" s="6">
        <v>41525.363728312477</v>
      </c>
      <c r="AJ69" s="6">
        <v>101184.00904759701</v>
      </c>
      <c r="AK69" s="30">
        <f t="shared" si="15"/>
        <v>28331.522533327163</v>
      </c>
      <c r="AL69" s="6"/>
      <c r="AM69" s="6">
        <f t="shared" si="16"/>
        <v>-740893.24107651191</v>
      </c>
      <c r="AN69" s="6">
        <f t="shared" si="17"/>
        <v>261382.93826985543</v>
      </c>
      <c r="AO69" s="7"/>
      <c r="AP69" s="6">
        <f t="shared" si="18"/>
        <v>-479510.30280665646</v>
      </c>
      <c r="AQ69" s="6">
        <f t="shared" si="19"/>
        <v>-19.75162922958588</v>
      </c>
      <c r="AR69" s="7"/>
      <c r="AS69" s="6">
        <f t="shared" si="20"/>
        <v>479510.30280665646</v>
      </c>
      <c r="AT69" s="6">
        <f t="shared" si="21"/>
        <v>19.75162922958588</v>
      </c>
      <c r="AU69" s="7"/>
      <c r="AV69" s="6">
        <f t="shared" si="22"/>
        <v>2167299.3599881348</v>
      </c>
      <c r="AW69" s="6">
        <f t="shared" si="23"/>
        <v>89.273771882363334</v>
      </c>
      <c r="AX69" s="21"/>
      <c r="AY69" s="6">
        <f t="shared" si="24"/>
        <v>-72408.079384811776</v>
      </c>
      <c r="AZ69" s="6">
        <f t="shared" si="25"/>
        <v>41525.363728312477</v>
      </c>
      <c r="BA69" s="6">
        <f t="shared" si="26"/>
        <v>28331.522533327163</v>
      </c>
      <c r="BB69" s="6"/>
      <c r="BC69" s="6">
        <f t="shared" si="27"/>
        <v>-5900.5472250179882</v>
      </c>
      <c r="BD69" s="6">
        <f t="shared" si="28"/>
        <v>3349.3541018459</v>
      </c>
      <c r="BE69" s="6">
        <f t="shared" si="29"/>
        <v>-2551.1931231720882</v>
      </c>
      <c r="BF69" s="6">
        <f t="shared" si="30"/>
        <v>-0.2430509216549816</v>
      </c>
      <c r="BG69" s="6">
        <f t="shared" si="31"/>
        <v>0.13796408542430696</v>
      </c>
      <c r="BH69" s="6">
        <f t="shared" si="32"/>
        <v>-0.10508683623067464</v>
      </c>
      <c r="BI69" s="6"/>
      <c r="BJ69" s="6">
        <f t="shared" si="33"/>
        <v>5900.5472250179882</v>
      </c>
      <c r="BK69" s="6">
        <f t="shared" si="34"/>
        <v>-3349.3541018459</v>
      </c>
      <c r="BL69" s="6">
        <f t="shared" si="35"/>
        <v>2551.1931231720882</v>
      </c>
      <c r="BM69" s="6">
        <f t="shared" si="36"/>
        <v>0.2430509216549816</v>
      </c>
      <c r="BN69" s="6">
        <f t="shared" si="37"/>
        <v>-0.13796408542430696</v>
      </c>
      <c r="BO69" s="6">
        <f t="shared" si="38"/>
        <v>0.10508683623067464</v>
      </c>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8" t="s">
        <v>0</v>
      </c>
      <c r="DN69" s="84">
        <v>15758</v>
      </c>
      <c r="DY69" s="8" t="s">
        <v>0</v>
      </c>
      <c r="DZ69" s="8">
        <v>1</v>
      </c>
      <c r="EA69" s="8">
        <v>0</v>
      </c>
      <c r="EB69" s="8">
        <v>0</v>
      </c>
      <c r="EC69" s="8">
        <v>0</v>
      </c>
      <c r="ED69" s="8">
        <v>0</v>
      </c>
      <c r="EE69" s="8">
        <v>1</v>
      </c>
      <c r="EF69" s="8" t="s">
        <v>0</v>
      </c>
    </row>
    <row r="70" spans="1:136" ht="12.75" customHeight="1" x14ac:dyDescent="0.2">
      <c r="A70" s="9">
        <v>189</v>
      </c>
      <c r="B70" s="63"/>
      <c r="C70" s="9">
        <v>4</v>
      </c>
      <c r="D70" s="9" t="s">
        <v>195</v>
      </c>
      <c r="E70" s="9"/>
      <c r="F70" s="2">
        <v>24225</v>
      </c>
      <c r="H70" s="2">
        <v>24351</v>
      </c>
      <c r="I70" s="4">
        <v>1054145.9310816415</v>
      </c>
      <c r="J70" s="4">
        <f t="shared" si="7"/>
        <v>43.514795916682829</v>
      </c>
      <c r="K70" s="4"/>
      <c r="L70" s="4">
        <v>684062.67190717347</v>
      </c>
      <c r="M70" s="4">
        <f t="shared" si="8"/>
        <v>28.091769204844706</v>
      </c>
      <c r="N70" s="21"/>
      <c r="O70" s="4">
        <f t="shared" si="39"/>
        <v>31126.595452767811</v>
      </c>
      <c r="P70" s="4">
        <f t="shared" si="9"/>
        <v>1.2782471131685684</v>
      </c>
      <c r="Q70" s="21"/>
      <c r="R70" s="4">
        <f t="shared" si="10"/>
        <v>715189.26735994127</v>
      </c>
      <c r="S70" s="4">
        <f t="shared" si="11"/>
        <v>29.370016318013274</v>
      </c>
      <c r="T70" s="21"/>
      <c r="U70" s="21"/>
      <c r="V70" s="21"/>
      <c r="W70" s="22">
        <v>4664903.3805320244</v>
      </c>
      <c r="X70" s="6"/>
      <c r="Y70" s="2">
        <v>782622.1127473521</v>
      </c>
      <c r="Z70" s="82">
        <f t="shared" si="12"/>
        <v>691209.42821995483</v>
      </c>
      <c r="AA70" s="82">
        <f t="shared" si="13"/>
        <v>691311.65923138231</v>
      </c>
      <c r="AB70" s="2"/>
      <c r="AC70" s="2">
        <v>412615.52168097103</v>
      </c>
      <c r="AD70" s="2">
        <v>321675.83613720699</v>
      </c>
      <c r="AE70" s="2">
        <v>-90939.685543764033</v>
      </c>
      <c r="AF70" s="2">
        <f t="shared" si="14"/>
        <v>-3.7539601875650788</v>
      </c>
      <c r="AG70" s="83"/>
      <c r="AH70" s="6">
        <v>1805985.4907613362</v>
      </c>
      <c r="AI70" s="6">
        <v>39547.965455535683</v>
      </c>
      <c r="AJ70" s="6">
        <v>48718.226578472437</v>
      </c>
      <c r="AK70" s="30">
        <f t="shared" si="15"/>
        <v>13641.103441972284</v>
      </c>
      <c r="AL70" s="6"/>
      <c r="AM70" s="6">
        <f t="shared" si="16"/>
        <v>-729921.80820198299</v>
      </c>
      <c r="AN70" s="6">
        <f t="shared" si="17"/>
        <v>691311.65923138231</v>
      </c>
      <c r="AO70" s="7"/>
      <c r="AP70" s="6">
        <f t="shared" si="18"/>
        <v>-38610.148970600683</v>
      </c>
      <c r="AQ70" s="6">
        <f t="shared" si="19"/>
        <v>-1.5855672855570895</v>
      </c>
      <c r="AR70" s="7"/>
      <c r="AS70" s="6">
        <f t="shared" si="20"/>
        <v>38610.148970600683</v>
      </c>
      <c r="AT70" s="6">
        <f t="shared" si="21"/>
        <v>1.5855672855570895</v>
      </c>
      <c r="AU70" s="7"/>
      <c r="AV70" s="6">
        <f t="shared" si="22"/>
        <v>722672.82087777415</v>
      </c>
      <c r="AW70" s="6">
        <f t="shared" si="23"/>
        <v>29.677336490401796</v>
      </c>
      <c r="AX70" s="21"/>
      <c r="AY70" s="6">
        <f t="shared" si="24"/>
        <v>-45705.515379675118</v>
      </c>
      <c r="AZ70" s="6">
        <f t="shared" si="25"/>
        <v>39547.965455535683</v>
      </c>
      <c r="BA70" s="6">
        <f t="shared" si="26"/>
        <v>13641.103441972284</v>
      </c>
      <c r="BB70" s="6"/>
      <c r="BC70" s="6">
        <f t="shared" si="27"/>
        <v>9611.7246259352942</v>
      </c>
      <c r="BD70" s="6">
        <f t="shared" si="28"/>
        <v>-2128.1711081024205</v>
      </c>
      <c r="BE70" s="6">
        <f t="shared" si="29"/>
        <v>7483.5535178328737</v>
      </c>
      <c r="BF70" s="6">
        <f t="shared" si="30"/>
        <v>0.39471580739744955</v>
      </c>
      <c r="BG70" s="6">
        <f t="shared" si="31"/>
        <v>-8.7395635008928607E-2</v>
      </c>
      <c r="BH70" s="6">
        <f t="shared" si="32"/>
        <v>0.30732017238852094</v>
      </c>
      <c r="BI70" s="6"/>
      <c r="BJ70" s="6">
        <f t="shared" si="33"/>
        <v>-9611.7246259352942</v>
      </c>
      <c r="BK70" s="6">
        <f t="shared" si="34"/>
        <v>2128.1711081024205</v>
      </c>
      <c r="BL70" s="6">
        <f t="shared" si="35"/>
        <v>-7483.5535178328737</v>
      </c>
      <c r="BM70" s="6">
        <f t="shared" si="36"/>
        <v>-0.39471580739744955</v>
      </c>
      <c r="BN70" s="6">
        <f t="shared" si="37"/>
        <v>8.7395635008928607E-2</v>
      </c>
      <c r="BO70" s="6">
        <f t="shared" si="38"/>
        <v>-0.30732017238852094</v>
      </c>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8" t="s">
        <v>0</v>
      </c>
      <c r="DN70" s="84">
        <v>15929</v>
      </c>
      <c r="DY70" s="8" t="s">
        <v>0</v>
      </c>
      <c r="DZ70" s="8">
        <v>1</v>
      </c>
      <c r="EA70" s="8">
        <v>0</v>
      </c>
      <c r="EB70" s="8">
        <v>0</v>
      </c>
      <c r="EC70" s="8">
        <v>0</v>
      </c>
      <c r="ED70" s="8">
        <v>0</v>
      </c>
      <c r="EE70" s="8">
        <v>1</v>
      </c>
      <c r="EF70" s="8" t="s">
        <v>0</v>
      </c>
    </row>
    <row r="71" spans="1:136" ht="12.75" customHeight="1" x14ac:dyDescent="0.2">
      <c r="A71" s="9">
        <v>1774</v>
      </c>
      <c r="B71" s="63"/>
      <c r="C71" s="9">
        <v>4</v>
      </c>
      <c r="D71" s="9" t="s">
        <v>219</v>
      </c>
      <c r="E71" s="9"/>
      <c r="F71" s="2">
        <v>26244</v>
      </c>
      <c r="H71" s="2">
        <v>26350</v>
      </c>
      <c r="I71" s="4">
        <v>-245529.04536268767</v>
      </c>
      <c r="J71" s="4">
        <f t="shared" si="7"/>
        <v>-9.3556258711586526</v>
      </c>
      <c r="K71" s="4"/>
      <c r="L71" s="4">
        <v>-252749.24194478104</v>
      </c>
      <c r="M71" s="4">
        <f t="shared" si="8"/>
        <v>-9.5920015918322967</v>
      </c>
      <c r="N71" s="21"/>
      <c r="O71" s="4">
        <f t="shared" si="39"/>
        <v>-15933.337212037277</v>
      </c>
      <c r="P71" s="4">
        <f t="shared" si="9"/>
        <v>-0.60468072910957404</v>
      </c>
      <c r="Q71" s="21"/>
      <c r="R71" s="4">
        <f t="shared" si="10"/>
        <v>-268682.57915681833</v>
      </c>
      <c r="S71" s="4">
        <f t="shared" si="11"/>
        <v>-10.196682320941873</v>
      </c>
      <c r="T71" s="21"/>
      <c r="U71" s="21"/>
      <c r="V71" s="21"/>
      <c r="W71" s="22">
        <v>4320365.3174490919</v>
      </c>
      <c r="X71" s="6"/>
      <c r="Y71" s="2">
        <v>1562076.2954320067</v>
      </c>
      <c r="Z71" s="82">
        <f t="shared" si="12"/>
        <v>683421.75424992666</v>
      </c>
      <c r="AA71" s="82">
        <f t="shared" si="13"/>
        <v>683522.83345156384</v>
      </c>
      <c r="AB71" s="2"/>
      <c r="AC71" s="2">
        <v>1040305.09047026</v>
      </c>
      <c r="AD71" s="2">
        <v>165185.17476693899</v>
      </c>
      <c r="AE71" s="2">
        <v>-875119.91570332099</v>
      </c>
      <c r="AF71" s="2">
        <f t="shared" si="14"/>
        <v>-33.345523384519169</v>
      </c>
      <c r="AG71" s="83"/>
      <c r="AH71" s="6">
        <v>1934748.1016351052</v>
      </c>
      <c r="AI71" s="6">
        <v>39547.965455535683</v>
      </c>
      <c r="AJ71" s="6">
        <v>63708.450141079345</v>
      </c>
      <c r="AK71" s="30">
        <f t="shared" si="15"/>
        <v>17838.36603950222</v>
      </c>
      <c r="AL71" s="6"/>
      <c r="AM71" s="6">
        <f t="shared" si="16"/>
        <v>-676011.61425253795</v>
      </c>
      <c r="AN71" s="6">
        <f t="shared" si="17"/>
        <v>683522.83345156384</v>
      </c>
      <c r="AO71" s="7"/>
      <c r="AP71" s="6">
        <f t="shared" si="18"/>
        <v>7511.2191990258871</v>
      </c>
      <c r="AQ71" s="6">
        <f t="shared" si="19"/>
        <v>0.28505575707878128</v>
      </c>
      <c r="AR71" s="7"/>
      <c r="AS71" s="6">
        <f t="shared" si="20"/>
        <v>-7511.2191990258871</v>
      </c>
      <c r="AT71" s="6">
        <f t="shared" si="21"/>
        <v>-0.28505575707878128</v>
      </c>
      <c r="AU71" s="7"/>
      <c r="AV71" s="6">
        <f t="shared" si="22"/>
        <v>-260260.46114380693</v>
      </c>
      <c r="AW71" s="6">
        <f t="shared" si="23"/>
        <v>-9.8770573489110784</v>
      </c>
      <c r="AX71" s="21"/>
      <c r="AY71" s="6">
        <f t="shared" si="24"/>
        <v>-48964.213482026542</v>
      </c>
      <c r="AZ71" s="6">
        <f t="shared" si="25"/>
        <v>39547.965455535683</v>
      </c>
      <c r="BA71" s="6">
        <f t="shared" si="26"/>
        <v>17838.36603950222</v>
      </c>
      <c r="BB71" s="6"/>
      <c r="BC71" s="6">
        <f t="shared" si="27"/>
        <v>7477.3395222430809</v>
      </c>
      <c r="BD71" s="6">
        <f t="shared" si="28"/>
        <v>944.77849076830898</v>
      </c>
      <c r="BE71" s="6">
        <f t="shared" si="29"/>
        <v>8422.1180130113898</v>
      </c>
      <c r="BF71" s="6">
        <f t="shared" si="30"/>
        <v>0.28377000084413967</v>
      </c>
      <c r="BG71" s="6">
        <f t="shared" si="31"/>
        <v>3.5854971186653095E-2</v>
      </c>
      <c r="BH71" s="6">
        <f t="shared" si="32"/>
        <v>0.31962497203079276</v>
      </c>
      <c r="BI71" s="6"/>
      <c r="BJ71" s="6">
        <f t="shared" si="33"/>
        <v>-7477.3395222430809</v>
      </c>
      <c r="BK71" s="6">
        <f t="shared" si="34"/>
        <v>-944.77849076830898</v>
      </c>
      <c r="BL71" s="6">
        <f t="shared" si="35"/>
        <v>-8422.1180130113898</v>
      </c>
      <c r="BM71" s="6">
        <f t="shared" si="36"/>
        <v>-0.28377000084413967</v>
      </c>
      <c r="BN71" s="6">
        <f t="shared" si="37"/>
        <v>-3.5854971186653095E-2</v>
      </c>
      <c r="BO71" s="6">
        <f t="shared" si="38"/>
        <v>-0.31962497203079276</v>
      </c>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8" t="s">
        <v>0</v>
      </c>
      <c r="DN71" s="84">
        <v>15964</v>
      </c>
      <c r="DY71" s="8" t="s">
        <v>0</v>
      </c>
      <c r="DZ71" s="8">
        <v>1</v>
      </c>
      <c r="EA71" s="8">
        <v>0</v>
      </c>
      <c r="EB71" s="8">
        <v>0</v>
      </c>
      <c r="EC71" s="8">
        <v>0</v>
      </c>
      <c r="ED71" s="8">
        <v>0</v>
      </c>
      <c r="EE71" s="8">
        <v>1</v>
      </c>
      <c r="EF71" s="8" t="s">
        <v>0</v>
      </c>
    </row>
    <row r="72" spans="1:136" ht="12.75" customHeight="1" x14ac:dyDescent="0.2">
      <c r="A72" s="9">
        <v>148</v>
      </c>
      <c r="B72" s="63"/>
      <c r="C72" s="9">
        <v>4</v>
      </c>
      <c r="D72" s="9" t="s">
        <v>237</v>
      </c>
      <c r="E72" s="9"/>
      <c r="F72" s="2">
        <v>28070</v>
      </c>
      <c r="H72" s="2">
        <v>28499</v>
      </c>
      <c r="I72" s="4">
        <v>135022.15122001525</v>
      </c>
      <c r="J72" s="4">
        <f t="shared" si="7"/>
        <v>4.8101942009267988</v>
      </c>
      <c r="K72" s="4"/>
      <c r="L72" s="4">
        <v>-227557.24800880114</v>
      </c>
      <c r="M72" s="4">
        <f t="shared" si="8"/>
        <v>-7.9847450089056151</v>
      </c>
      <c r="N72" s="21"/>
      <c r="O72" s="4">
        <f t="shared" si="39"/>
        <v>102827.36347892781</v>
      </c>
      <c r="P72" s="4">
        <f t="shared" si="9"/>
        <v>3.6081042660769787</v>
      </c>
      <c r="Q72" s="21"/>
      <c r="R72" s="4">
        <f t="shared" si="10"/>
        <v>-124729.88452987332</v>
      </c>
      <c r="S72" s="4">
        <f t="shared" si="11"/>
        <v>-4.3766407428286369</v>
      </c>
      <c r="T72" s="21"/>
      <c r="U72" s="21"/>
      <c r="V72" s="21"/>
      <c r="W72" s="22">
        <v>5418409.1691870196</v>
      </c>
      <c r="X72" s="6"/>
      <c r="Y72" s="2">
        <v>849063.02433257597</v>
      </c>
      <c r="Z72" s="82">
        <f t="shared" si="12"/>
        <v>726194.05194781011</v>
      </c>
      <c r="AA72" s="82">
        <f t="shared" si="13"/>
        <v>726301.45724263438</v>
      </c>
      <c r="AB72" s="2"/>
      <c r="AC72" s="2">
        <v>678910.60185902996</v>
      </c>
      <c r="AD72" s="2">
        <v>557891.19574511796</v>
      </c>
      <c r="AE72" s="2">
        <v>-121019.406113912</v>
      </c>
      <c r="AF72" s="2">
        <f t="shared" si="14"/>
        <v>-4.3113432887036698</v>
      </c>
      <c r="AG72" s="83"/>
      <c r="AH72" s="6">
        <v>2106089.9443839407</v>
      </c>
      <c r="AI72" s="6">
        <v>49434.956819419604</v>
      </c>
      <c r="AJ72" s="6">
        <v>80572.45164901216</v>
      </c>
      <c r="AK72" s="30">
        <f t="shared" si="15"/>
        <v>22560.286461723408</v>
      </c>
      <c r="AL72" s="6"/>
      <c r="AM72" s="6">
        <f t="shared" si="16"/>
        <v>-847823.56583345379</v>
      </c>
      <c r="AN72" s="6">
        <f t="shared" si="17"/>
        <v>726301.45724263438</v>
      </c>
      <c r="AO72" s="7"/>
      <c r="AP72" s="6">
        <f t="shared" si="18"/>
        <v>-121522.10859081941</v>
      </c>
      <c r="AQ72" s="6">
        <f t="shared" si="19"/>
        <v>-4.2640832517217939</v>
      </c>
      <c r="AR72" s="7"/>
      <c r="AS72" s="6">
        <f t="shared" si="20"/>
        <v>121522.10859081941</v>
      </c>
      <c r="AT72" s="6">
        <f t="shared" si="21"/>
        <v>4.2640832517217939</v>
      </c>
      <c r="AU72" s="7"/>
      <c r="AV72" s="6">
        <f t="shared" si="22"/>
        <v>-106035.13941798173</v>
      </c>
      <c r="AW72" s="6">
        <f t="shared" si="23"/>
        <v>-3.7206617571838216</v>
      </c>
      <c r="AX72" s="21"/>
      <c r="AY72" s="6">
        <f t="shared" si="24"/>
        <v>-53300.498169251463</v>
      </c>
      <c r="AZ72" s="6">
        <f t="shared" si="25"/>
        <v>49434.956819419604</v>
      </c>
      <c r="BA72" s="6">
        <f t="shared" si="26"/>
        <v>22560.286461723408</v>
      </c>
      <c r="BB72" s="6"/>
      <c r="BC72" s="6">
        <f t="shared" si="27"/>
        <v>14524.147122217408</v>
      </c>
      <c r="BD72" s="6">
        <f t="shared" si="28"/>
        <v>4170.5979896741774</v>
      </c>
      <c r="BE72" s="6">
        <f t="shared" si="29"/>
        <v>18694.745111891585</v>
      </c>
      <c r="BF72" s="6">
        <f t="shared" si="30"/>
        <v>0.50963707927356772</v>
      </c>
      <c r="BG72" s="6">
        <f t="shared" si="31"/>
        <v>0.14634190637124733</v>
      </c>
      <c r="BH72" s="6">
        <f t="shared" si="32"/>
        <v>0.65597898564481505</v>
      </c>
      <c r="BI72" s="6"/>
      <c r="BJ72" s="6">
        <f t="shared" si="33"/>
        <v>-14524.147122217408</v>
      </c>
      <c r="BK72" s="6">
        <f t="shared" si="34"/>
        <v>-4170.5979896741774</v>
      </c>
      <c r="BL72" s="6">
        <f t="shared" si="35"/>
        <v>-18694.745111891585</v>
      </c>
      <c r="BM72" s="6">
        <f t="shared" si="36"/>
        <v>-0.50963707927356772</v>
      </c>
      <c r="BN72" s="6">
        <f t="shared" si="37"/>
        <v>-0.14634190637124733</v>
      </c>
      <c r="BO72" s="6">
        <f t="shared" si="38"/>
        <v>-0.65597898564481505</v>
      </c>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8" t="s">
        <v>0</v>
      </c>
      <c r="DN72" s="84">
        <v>16329</v>
      </c>
      <c r="DY72" s="8" t="s">
        <v>0</v>
      </c>
      <c r="DZ72" s="8">
        <v>1</v>
      </c>
      <c r="EA72" s="8">
        <v>0</v>
      </c>
      <c r="EB72" s="8">
        <v>0</v>
      </c>
      <c r="EC72" s="8">
        <v>0</v>
      </c>
      <c r="ED72" s="8">
        <v>0</v>
      </c>
      <c r="EE72" s="8">
        <v>1</v>
      </c>
      <c r="EF72" s="8" t="s">
        <v>0</v>
      </c>
    </row>
    <row r="73" spans="1:136" ht="12.75" customHeight="1" x14ac:dyDescent="0.2">
      <c r="A73" s="9">
        <v>173</v>
      </c>
      <c r="B73" s="63"/>
      <c r="C73" s="9">
        <v>4</v>
      </c>
      <c r="D73" s="9" t="s">
        <v>263</v>
      </c>
      <c r="E73" s="9"/>
      <c r="F73" s="2">
        <v>32006</v>
      </c>
      <c r="H73" s="2">
        <v>31840</v>
      </c>
      <c r="I73" s="4">
        <v>442700.35515087936</v>
      </c>
      <c r="J73" s="4">
        <f t="shared" si="7"/>
        <v>13.831792637345478</v>
      </c>
      <c r="K73" s="4"/>
      <c r="L73" s="4">
        <v>1136974.3981878366</v>
      </c>
      <c r="M73" s="4">
        <f t="shared" si="8"/>
        <v>35.708994917959693</v>
      </c>
      <c r="N73" s="21"/>
      <c r="O73" s="4">
        <f t="shared" si="39"/>
        <v>7774.9156423224194</v>
      </c>
      <c r="P73" s="4">
        <f t="shared" si="9"/>
        <v>0.24418704906791519</v>
      </c>
      <c r="Q73" s="21"/>
      <c r="R73" s="4">
        <f t="shared" si="10"/>
        <v>1144749.3138301591</v>
      </c>
      <c r="S73" s="4">
        <f t="shared" si="11"/>
        <v>35.953181967027611</v>
      </c>
      <c r="T73" s="21"/>
      <c r="U73" s="21"/>
      <c r="V73" s="21"/>
      <c r="W73" s="22">
        <v>7544519.4320895076</v>
      </c>
      <c r="X73" s="6"/>
      <c r="Y73" s="2">
        <v>966400.22421588993</v>
      </c>
      <c r="Z73" s="82">
        <f t="shared" si="12"/>
        <v>1129317.1763573962</v>
      </c>
      <c r="AA73" s="82">
        <f t="shared" si="13"/>
        <v>1129484.2042254317</v>
      </c>
      <c r="AB73" s="2"/>
      <c r="AC73" s="2">
        <v>876819.46444755897</v>
      </c>
      <c r="AD73" s="2">
        <v>1040585.79517121</v>
      </c>
      <c r="AE73" s="2">
        <v>163766.33072365099</v>
      </c>
      <c r="AF73" s="2">
        <f t="shared" si="14"/>
        <v>5.1167384466553454</v>
      </c>
      <c r="AG73" s="83"/>
      <c r="AH73" s="6">
        <v>4547147.6720956396</v>
      </c>
      <c r="AI73" s="6">
        <v>104802.10845716944</v>
      </c>
      <c r="AJ73" s="6">
        <v>191125.35042323836</v>
      </c>
      <c r="AK73" s="30">
        <f t="shared" si="15"/>
        <v>53515.098118506743</v>
      </c>
      <c r="AL73" s="6"/>
      <c r="AM73" s="6">
        <f t="shared" si="16"/>
        <v>-1180498.0332213691</v>
      </c>
      <c r="AN73" s="6">
        <f t="shared" si="17"/>
        <v>1129484.2042254317</v>
      </c>
      <c r="AO73" s="7"/>
      <c r="AP73" s="6">
        <f t="shared" si="18"/>
        <v>-51013.828995937482</v>
      </c>
      <c r="AQ73" s="6">
        <f t="shared" si="19"/>
        <v>-1.6021931217317049</v>
      </c>
      <c r="AR73" s="7"/>
      <c r="AS73" s="6">
        <f t="shared" si="20"/>
        <v>51013.828995937482</v>
      </c>
      <c r="AT73" s="6">
        <f t="shared" si="21"/>
        <v>1.6021931217317049</v>
      </c>
      <c r="AU73" s="7"/>
      <c r="AV73" s="6">
        <f t="shared" si="22"/>
        <v>1187988.2271837741</v>
      </c>
      <c r="AW73" s="6">
        <f t="shared" si="23"/>
        <v>37.311188039691395</v>
      </c>
      <c r="AX73" s="21"/>
      <c r="AY73" s="6">
        <f t="shared" si="24"/>
        <v>-115078.2932220612</v>
      </c>
      <c r="AZ73" s="6">
        <f t="shared" si="25"/>
        <v>104802.10845716944</v>
      </c>
      <c r="BA73" s="6">
        <f t="shared" si="26"/>
        <v>53515.098118506743</v>
      </c>
      <c r="BB73" s="6"/>
      <c r="BC73" s="6">
        <f t="shared" si="27"/>
        <v>29428.021292035686</v>
      </c>
      <c r="BD73" s="6">
        <f t="shared" si="28"/>
        <v>13810.892061579376</v>
      </c>
      <c r="BE73" s="6">
        <f t="shared" si="29"/>
        <v>43238.913353615062</v>
      </c>
      <c r="BF73" s="6">
        <f t="shared" si="30"/>
        <v>0.92424689987549269</v>
      </c>
      <c r="BG73" s="6">
        <f t="shared" si="31"/>
        <v>0.43375917278829695</v>
      </c>
      <c r="BH73" s="6">
        <f t="shared" si="32"/>
        <v>1.3580060726637897</v>
      </c>
      <c r="BI73" s="6"/>
      <c r="BJ73" s="6">
        <f t="shared" si="33"/>
        <v>-29428.021292035686</v>
      </c>
      <c r="BK73" s="6">
        <f t="shared" si="34"/>
        <v>-13810.892061579376</v>
      </c>
      <c r="BL73" s="6">
        <f t="shared" si="35"/>
        <v>-43238.913353615062</v>
      </c>
      <c r="BM73" s="6">
        <f t="shared" si="36"/>
        <v>-0.92424689987549269</v>
      </c>
      <c r="BN73" s="6">
        <f t="shared" si="37"/>
        <v>-0.43375917278829695</v>
      </c>
      <c r="BO73" s="6">
        <f t="shared" si="38"/>
        <v>-1.3580060726637897</v>
      </c>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8" t="s">
        <v>0</v>
      </c>
      <c r="DN73" s="84">
        <v>16470</v>
      </c>
      <c r="DY73" s="8" t="s">
        <v>0</v>
      </c>
      <c r="DZ73" s="8">
        <v>1</v>
      </c>
      <c r="EA73" s="8">
        <v>0</v>
      </c>
      <c r="EB73" s="8">
        <v>0</v>
      </c>
      <c r="EC73" s="8">
        <v>0</v>
      </c>
      <c r="ED73" s="8">
        <v>0</v>
      </c>
      <c r="EE73" s="8">
        <v>1</v>
      </c>
      <c r="EF73" s="8" t="s">
        <v>0</v>
      </c>
    </row>
    <row r="74" spans="1:136" ht="12.75" customHeight="1" x14ac:dyDescent="0.2">
      <c r="A74" s="9">
        <v>1700</v>
      </c>
      <c r="B74" s="63"/>
      <c r="C74" s="9">
        <v>4</v>
      </c>
      <c r="D74" s="9" t="s">
        <v>273</v>
      </c>
      <c r="E74" s="9"/>
      <c r="F74" s="2">
        <v>33845</v>
      </c>
      <c r="H74" s="2">
        <v>33792</v>
      </c>
      <c r="I74" s="4">
        <v>-156091.98801215366</v>
      </c>
      <c r="J74" s="4">
        <f t="shared" si="7"/>
        <v>-4.6119659628350913</v>
      </c>
      <c r="K74" s="4"/>
      <c r="L74" s="4">
        <v>-1167172.5781683833</v>
      </c>
      <c r="M74" s="4">
        <f t="shared" si="8"/>
        <v>-34.539908208107931</v>
      </c>
      <c r="N74" s="21"/>
      <c r="O74" s="4">
        <f t="shared" si="39"/>
        <v>-144660.41322179354</v>
      </c>
      <c r="P74" s="4">
        <f t="shared" si="9"/>
        <v>-4.2809071147547808</v>
      </c>
      <c r="Q74" s="21"/>
      <c r="R74" s="4">
        <f t="shared" si="10"/>
        <v>-1311832.9913901768</v>
      </c>
      <c r="S74" s="4">
        <f t="shared" si="11"/>
        <v>-38.820815322862714</v>
      </c>
      <c r="T74" s="21"/>
      <c r="U74" s="21"/>
      <c r="V74" s="21"/>
      <c r="W74" s="22">
        <v>9916776.7436269466</v>
      </c>
      <c r="X74" s="6"/>
      <c r="Y74" s="2">
        <v>2321181.8658025023</v>
      </c>
      <c r="Z74" s="82">
        <f t="shared" si="12"/>
        <v>1660089.9385116771</v>
      </c>
      <c r="AA74" s="82">
        <f t="shared" si="13"/>
        <v>1660335.4685443211</v>
      </c>
      <c r="AB74" s="2"/>
      <c r="AC74" s="2">
        <v>1416165.4822068301</v>
      </c>
      <c r="AD74" s="2">
        <v>754036.686066975</v>
      </c>
      <c r="AE74" s="2">
        <v>-662128.79613985505</v>
      </c>
      <c r="AF74" s="2">
        <f t="shared" si="14"/>
        <v>-19.563563189240806</v>
      </c>
      <c r="AG74" s="83"/>
      <c r="AH74" s="6">
        <v>4021045.0719541083</v>
      </c>
      <c r="AI74" s="6">
        <v>88982.92227495549</v>
      </c>
      <c r="AJ74" s="6">
        <v>174261.34891530487</v>
      </c>
      <c r="AK74" s="30">
        <f t="shared" si="15"/>
        <v>48793.177696285369</v>
      </c>
      <c r="AL74" s="6"/>
      <c r="AM74" s="6">
        <f t="shared" si="16"/>
        <v>-1551687.360225244</v>
      </c>
      <c r="AN74" s="6">
        <f t="shared" si="17"/>
        <v>1660335.4685443211</v>
      </c>
      <c r="AO74" s="7"/>
      <c r="AP74" s="6">
        <f t="shared" si="18"/>
        <v>108648.10831907718</v>
      </c>
      <c r="AQ74" s="6">
        <f t="shared" si="19"/>
        <v>3.2152020691014789</v>
      </c>
      <c r="AR74" s="7"/>
      <c r="AS74" s="6">
        <f t="shared" si="20"/>
        <v>-108648.10831907718</v>
      </c>
      <c r="AT74" s="6">
        <f t="shared" si="21"/>
        <v>-3.2152020691014789</v>
      </c>
      <c r="AU74" s="7"/>
      <c r="AV74" s="6">
        <f t="shared" si="22"/>
        <v>-1275820.6864874605</v>
      </c>
      <c r="AW74" s="6">
        <f t="shared" si="23"/>
        <v>-37.755110277209411</v>
      </c>
      <c r="AX74" s="21"/>
      <c r="AY74" s="6">
        <f t="shared" si="24"/>
        <v>-101763.79506852455</v>
      </c>
      <c r="AZ74" s="6">
        <f t="shared" si="25"/>
        <v>88982.92227495549</v>
      </c>
      <c r="BA74" s="6">
        <f t="shared" si="26"/>
        <v>48793.177696285369</v>
      </c>
      <c r="BB74" s="6"/>
      <c r="BC74" s="6">
        <f t="shared" si="27"/>
        <v>22329.577452151629</v>
      </c>
      <c r="BD74" s="6">
        <f t="shared" si="28"/>
        <v>13682.727450564751</v>
      </c>
      <c r="BE74" s="6">
        <f t="shared" si="29"/>
        <v>36012.30490271638</v>
      </c>
      <c r="BF74" s="6">
        <f t="shared" si="30"/>
        <v>0.66079478729141894</v>
      </c>
      <c r="BG74" s="6">
        <f t="shared" si="31"/>
        <v>0.40491025836188305</v>
      </c>
      <c r="BH74" s="6">
        <f t="shared" si="32"/>
        <v>1.0657050456533019</v>
      </c>
      <c r="BI74" s="6"/>
      <c r="BJ74" s="6">
        <f t="shared" si="33"/>
        <v>-22329.577452151629</v>
      </c>
      <c r="BK74" s="6">
        <f t="shared" si="34"/>
        <v>-13682.727450564751</v>
      </c>
      <c r="BL74" s="6">
        <f t="shared" si="35"/>
        <v>-36012.30490271638</v>
      </c>
      <c r="BM74" s="6">
        <f t="shared" si="36"/>
        <v>-0.66079478729141894</v>
      </c>
      <c r="BN74" s="6">
        <f t="shared" si="37"/>
        <v>-0.40491025836188305</v>
      </c>
      <c r="BO74" s="6">
        <f t="shared" si="38"/>
        <v>-1.0657050456533019</v>
      </c>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8" t="s">
        <v>0</v>
      </c>
      <c r="DN74" s="84">
        <v>16486</v>
      </c>
      <c r="DY74" s="8" t="s">
        <v>0</v>
      </c>
      <c r="DZ74" s="8">
        <v>1</v>
      </c>
      <c r="EA74" s="8">
        <v>0</v>
      </c>
      <c r="EB74" s="8">
        <v>0</v>
      </c>
      <c r="EC74" s="8">
        <v>0</v>
      </c>
      <c r="ED74" s="8">
        <v>0</v>
      </c>
      <c r="EE74" s="8">
        <v>1</v>
      </c>
      <c r="EF74" s="8" t="s">
        <v>0</v>
      </c>
    </row>
    <row r="75" spans="1:136" ht="12.75" customHeight="1" x14ac:dyDescent="0.2">
      <c r="A75" s="9">
        <v>1735</v>
      </c>
      <c r="B75" s="63"/>
      <c r="C75" s="9">
        <v>4</v>
      </c>
      <c r="D75" s="9" t="s">
        <v>277</v>
      </c>
      <c r="E75" s="9"/>
      <c r="F75" s="2">
        <v>35011</v>
      </c>
      <c r="H75" s="2">
        <v>34940</v>
      </c>
      <c r="I75" s="4">
        <v>334621.86488096323</v>
      </c>
      <c r="J75" s="4">
        <f t="shared" si="7"/>
        <v>9.557620887177265</v>
      </c>
      <c r="K75" s="4"/>
      <c r="L75" s="4">
        <v>1328711.5834955154</v>
      </c>
      <c r="M75" s="4">
        <f t="shared" si="8"/>
        <v>38.028379607770901</v>
      </c>
      <c r="N75" s="21"/>
      <c r="O75" s="4">
        <f t="shared" si="39"/>
        <v>-662929.74324367754</v>
      </c>
      <c r="P75" s="4">
        <f t="shared" si="9"/>
        <v>-18.973375593694264</v>
      </c>
      <c r="Q75" s="21"/>
      <c r="R75" s="4">
        <f t="shared" si="10"/>
        <v>665781.84025183786</v>
      </c>
      <c r="S75" s="4">
        <f t="shared" si="11"/>
        <v>19.055004014076641</v>
      </c>
      <c r="T75" s="21"/>
      <c r="U75" s="21"/>
      <c r="V75" s="21"/>
      <c r="W75" s="22">
        <v>6068563.3610544167</v>
      </c>
      <c r="X75" s="6"/>
      <c r="Y75" s="2">
        <v>977549.3574355687</v>
      </c>
      <c r="Z75" s="82">
        <f t="shared" si="12"/>
        <v>1609852.719739466</v>
      </c>
      <c r="AA75" s="82">
        <f t="shared" si="13"/>
        <v>1610090.8196048168</v>
      </c>
      <c r="AB75" s="2"/>
      <c r="AC75" s="2">
        <v>281453.91792223399</v>
      </c>
      <c r="AD75" s="2">
        <v>915042.15540425305</v>
      </c>
      <c r="AE75" s="2">
        <v>633588.237482019</v>
      </c>
      <c r="AF75" s="2">
        <f t="shared" si="14"/>
        <v>18.096833494673646</v>
      </c>
      <c r="AG75" s="83"/>
      <c r="AH75" s="6">
        <v>3447085.5330236028</v>
      </c>
      <c r="AI75" s="6">
        <v>61299.346456080064</v>
      </c>
      <c r="AJ75" s="6">
        <v>101184.00904759701</v>
      </c>
      <c r="AK75" s="30">
        <f t="shared" si="15"/>
        <v>28331.522533327163</v>
      </c>
      <c r="AL75" s="6"/>
      <c r="AM75" s="6">
        <f t="shared" si="16"/>
        <v>-949553.8021591258</v>
      </c>
      <c r="AN75" s="6">
        <f t="shared" si="17"/>
        <v>1610090.8196048168</v>
      </c>
      <c r="AO75" s="7"/>
      <c r="AP75" s="6">
        <f t="shared" si="18"/>
        <v>660537.01744569105</v>
      </c>
      <c r="AQ75" s="6">
        <f t="shared" si="19"/>
        <v>18.904894603482859</v>
      </c>
      <c r="AR75" s="7"/>
      <c r="AS75" s="6">
        <f t="shared" si="20"/>
        <v>-660537.01744569105</v>
      </c>
      <c r="AT75" s="6">
        <f t="shared" si="21"/>
        <v>-18.904894603482859</v>
      </c>
      <c r="AU75" s="7"/>
      <c r="AV75" s="6">
        <f t="shared" si="22"/>
        <v>668174.56604982435</v>
      </c>
      <c r="AW75" s="6">
        <f t="shared" si="23"/>
        <v>19.123485004288046</v>
      </c>
      <c r="AX75" s="21"/>
      <c r="AY75" s="6">
        <f t="shared" si="24"/>
        <v>-87238.143191420837</v>
      </c>
      <c r="AZ75" s="6">
        <f t="shared" si="25"/>
        <v>61299.346456080064</v>
      </c>
      <c r="BA75" s="6">
        <f t="shared" si="26"/>
        <v>28331.522533327163</v>
      </c>
      <c r="BB75" s="6"/>
      <c r="BC75" s="6">
        <f t="shared" si="27"/>
        <v>4160.0265641335573</v>
      </c>
      <c r="BD75" s="6">
        <f t="shared" si="28"/>
        <v>-1767.3007661471129</v>
      </c>
      <c r="BE75" s="6">
        <f t="shared" si="29"/>
        <v>2392.7257979864444</v>
      </c>
      <c r="BF75" s="6">
        <f t="shared" si="30"/>
        <v>0.11906200813204228</v>
      </c>
      <c r="BG75" s="6">
        <f t="shared" si="31"/>
        <v>-5.0581017920638606E-2</v>
      </c>
      <c r="BH75" s="6">
        <f t="shared" si="32"/>
        <v>6.8480990211403678E-2</v>
      </c>
      <c r="BI75" s="6"/>
      <c r="BJ75" s="6">
        <f t="shared" si="33"/>
        <v>-4160.0265641335573</v>
      </c>
      <c r="BK75" s="6">
        <f t="shared" si="34"/>
        <v>1767.3007661471129</v>
      </c>
      <c r="BL75" s="6">
        <f t="shared" si="35"/>
        <v>-2392.7257979864444</v>
      </c>
      <c r="BM75" s="6">
        <f t="shared" si="36"/>
        <v>-0.11906200813204228</v>
      </c>
      <c r="BN75" s="6">
        <f t="shared" si="37"/>
        <v>5.0581017920638606E-2</v>
      </c>
      <c r="BO75" s="6">
        <f t="shared" si="38"/>
        <v>-6.8480990211403678E-2</v>
      </c>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8" t="s">
        <v>0</v>
      </c>
      <c r="DN75" s="84">
        <v>16710</v>
      </c>
      <c r="DY75" s="8" t="s">
        <v>0</v>
      </c>
      <c r="DZ75" s="8">
        <v>1</v>
      </c>
      <c r="EA75" s="8">
        <v>0</v>
      </c>
      <c r="EB75" s="8">
        <v>0</v>
      </c>
      <c r="EC75" s="8">
        <v>0</v>
      </c>
      <c r="ED75" s="8">
        <v>0</v>
      </c>
      <c r="EE75" s="8">
        <v>1</v>
      </c>
      <c r="EF75" s="8" t="s">
        <v>0</v>
      </c>
    </row>
    <row r="76" spans="1:136" ht="12.75" customHeight="1" x14ac:dyDescent="0.2">
      <c r="A76" s="9">
        <v>163</v>
      </c>
      <c r="B76" s="63"/>
      <c r="C76" s="9">
        <v>4</v>
      </c>
      <c r="D76" s="9" t="s">
        <v>282</v>
      </c>
      <c r="E76" s="9"/>
      <c r="F76" s="2">
        <v>35772</v>
      </c>
      <c r="H76" s="2">
        <v>35808</v>
      </c>
      <c r="I76" s="4">
        <v>1489006.9044569386</v>
      </c>
      <c r="J76" s="4">
        <f t="shared" si="7"/>
        <v>41.624927442047934</v>
      </c>
      <c r="K76" s="4"/>
      <c r="L76" s="4">
        <v>1322037.7072899258</v>
      </c>
      <c r="M76" s="4">
        <f t="shared" si="8"/>
        <v>36.920177258990329</v>
      </c>
      <c r="N76" s="21"/>
      <c r="O76" s="4">
        <f t="shared" si="39"/>
        <v>264529.38118698337</v>
      </c>
      <c r="P76" s="4">
        <f t="shared" si="9"/>
        <v>7.3874380358295175</v>
      </c>
      <c r="Q76" s="21"/>
      <c r="R76" s="4">
        <f t="shared" si="10"/>
        <v>1586567.0884769091</v>
      </c>
      <c r="S76" s="4">
        <f t="shared" si="11"/>
        <v>44.307615294819847</v>
      </c>
      <c r="T76" s="21"/>
      <c r="U76" s="21"/>
      <c r="V76" s="21"/>
      <c r="W76" s="22">
        <v>8555292.1960998252</v>
      </c>
      <c r="X76" s="6"/>
      <c r="Y76" s="2">
        <v>1336332.1368092301</v>
      </c>
      <c r="Z76" s="82">
        <f t="shared" si="12"/>
        <v>1067615.7742958979</v>
      </c>
      <c r="AA76" s="82">
        <f t="shared" si="13"/>
        <v>1067773.6764250735</v>
      </c>
      <c r="AB76" s="2"/>
      <c r="AC76" s="2">
        <v>972690.38771408598</v>
      </c>
      <c r="AD76" s="2">
        <v>704244.18240167201</v>
      </c>
      <c r="AE76" s="2">
        <v>-268446.20531241398</v>
      </c>
      <c r="AF76" s="2">
        <f t="shared" si="14"/>
        <v>-7.5043666921730399</v>
      </c>
      <c r="AG76" s="83"/>
      <c r="AH76" s="6">
        <v>3971563.7457305104</v>
      </c>
      <c r="AI76" s="6">
        <v>71186.33781996429</v>
      </c>
      <c r="AJ76" s="6">
        <v>127416.90028215888</v>
      </c>
      <c r="AK76" s="30">
        <f t="shared" si="15"/>
        <v>35676.732079004491</v>
      </c>
      <c r="AL76" s="6"/>
      <c r="AM76" s="6">
        <f t="shared" si="16"/>
        <v>-1338654.5958345875</v>
      </c>
      <c r="AN76" s="6">
        <f t="shared" si="17"/>
        <v>1067773.6764250735</v>
      </c>
      <c r="AO76" s="7"/>
      <c r="AP76" s="6">
        <f t="shared" si="18"/>
        <v>-270880.91940951394</v>
      </c>
      <c r="AQ76" s="6">
        <f t="shared" si="19"/>
        <v>-7.5648156671557736</v>
      </c>
      <c r="AR76" s="7"/>
      <c r="AS76" s="6">
        <f t="shared" si="20"/>
        <v>270880.91940951394</v>
      </c>
      <c r="AT76" s="6">
        <f t="shared" si="21"/>
        <v>7.5648156671557736</v>
      </c>
      <c r="AU76" s="7"/>
      <c r="AV76" s="6">
        <f t="shared" si="22"/>
        <v>1592918.6266994397</v>
      </c>
      <c r="AW76" s="6">
        <f t="shared" si="23"/>
        <v>44.484992926146106</v>
      </c>
      <c r="AX76" s="21"/>
      <c r="AY76" s="6">
        <f t="shared" si="24"/>
        <v>-100511.53167643827</v>
      </c>
      <c r="AZ76" s="6">
        <f t="shared" si="25"/>
        <v>71186.33781996429</v>
      </c>
      <c r="BA76" s="6">
        <f t="shared" si="26"/>
        <v>35676.732079004491</v>
      </c>
      <c r="BB76" s="6"/>
      <c r="BC76" s="6">
        <f t="shared" si="27"/>
        <v>5353.2016344807635</v>
      </c>
      <c r="BD76" s="6">
        <f t="shared" si="28"/>
        <v>998.33658804980951</v>
      </c>
      <c r="BE76" s="6">
        <f t="shared" si="29"/>
        <v>6351.538222530573</v>
      </c>
      <c r="BF76" s="6">
        <f t="shared" si="30"/>
        <v>0.14949736468053965</v>
      </c>
      <c r="BG76" s="6">
        <f t="shared" si="31"/>
        <v>2.7880266645716308E-2</v>
      </c>
      <c r="BH76" s="6">
        <f t="shared" si="32"/>
        <v>0.17737763132625595</v>
      </c>
      <c r="BI76" s="6"/>
      <c r="BJ76" s="6">
        <f t="shared" si="33"/>
        <v>-5353.2016344807635</v>
      </c>
      <c r="BK76" s="6">
        <f t="shared" si="34"/>
        <v>-998.33658804980951</v>
      </c>
      <c r="BL76" s="6">
        <f t="shared" si="35"/>
        <v>-6351.538222530573</v>
      </c>
      <c r="BM76" s="6">
        <f t="shared" si="36"/>
        <v>-0.14949736468053965</v>
      </c>
      <c r="BN76" s="6">
        <f t="shared" si="37"/>
        <v>-2.7880266645716308E-2</v>
      </c>
      <c r="BO76" s="6">
        <f t="shared" si="38"/>
        <v>-0.17737763132625595</v>
      </c>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8" t="s">
        <v>0</v>
      </c>
      <c r="DN76" s="84">
        <v>16904</v>
      </c>
      <c r="DY76" s="8" t="s">
        <v>0</v>
      </c>
      <c r="DZ76" s="8">
        <v>1</v>
      </c>
      <c r="EA76" s="8">
        <v>0</v>
      </c>
      <c r="EB76" s="8">
        <v>0</v>
      </c>
      <c r="EC76" s="8">
        <v>0</v>
      </c>
      <c r="ED76" s="8">
        <v>0</v>
      </c>
      <c r="EE76" s="8">
        <v>1</v>
      </c>
      <c r="EF76" s="8" t="s">
        <v>0</v>
      </c>
    </row>
    <row r="77" spans="1:136" ht="12.75" customHeight="1" x14ac:dyDescent="0.2">
      <c r="A77" s="9">
        <v>177</v>
      </c>
      <c r="B77" s="63"/>
      <c r="C77" s="9">
        <v>4</v>
      </c>
      <c r="D77" s="9" t="s">
        <v>289</v>
      </c>
      <c r="E77" s="9"/>
      <c r="F77" s="2">
        <v>36907</v>
      </c>
      <c r="H77" s="2">
        <v>37511</v>
      </c>
      <c r="I77" s="4">
        <v>-25636.45585077256</v>
      </c>
      <c r="J77" s="4">
        <f t="shared" si="7"/>
        <v>-0.69462312977951501</v>
      </c>
      <c r="K77" s="4"/>
      <c r="L77" s="4">
        <v>90011.711699004285</v>
      </c>
      <c r="M77" s="4">
        <f t="shared" si="8"/>
        <v>2.3996084268349094</v>
      </c>
      <c r="N77" s="21"/>
      <c r="O77" s="4">
        <f t="shared" si="39"/>
        <v>218908.26203359148</v>
      </c>
      <c r="P77" s="4">
        <f t="shared" si="9"/>
        <v>5.8358418072989648</v>
      </c>
      <c r="Q77" s="21"/>
      <c r="R77" s="4">
        <f t="shared" si="10"/>
        <v>308919.9737325958</v>
      </c>
      <c r="S77" s="4">
        <f t="shared" si="11"/>
        <v>8.2354502341338751</v>
      </c>
      <c r="T77" s="21"/>
      <c r="U77" s="21"/>
      <c r="V77" s="21"/>
      <c r="W77" s="22">
        <v>7975877.8798456071</v>
      </c>
      <c r="X77" s="6"/>
      <c r="Y77" s="2">
        <v>713943.74095177546</v>
      </c>
      <c r="Z77" s="82">
        <f t="shared" si="12"/>
        <v>1010783.3694885329</v>
      </c>
      <c r="AA77" s="82">
        <f t="shared" si="13"/>
        <v>1010932.8660115519</v>
      </c>
      <c r="AB77" s="2"/>
      <c r="AC77" s="2">
        <v>449123.685236922</v>
      </c>
      <c r="AD77" s="2">
        <v>741183.61886722001</v>
      </c>
      <c r="AE77" s="2">
        <v>292059.93363029801</v>
      </c>
      <c r="AF77" s="2">
        <f t="shared" si="14"/>
        <v>7.9134021630123828</v>
      </c>
      <c r="AG77" s="83"/>
      <c r="AH77" s="6">
        <v>3385691.2782163755</v>
      </c>
      <c r="AI77" s="6">
        <v>69208.939547187547</v>
      </c>
      <c r="AJ77" s="6">
        <v>123669.34439150733</v>
      </c>
      <c r="AK77" s="30">
        <f t="shared" si="15"/>
        <v>34627.416429622055</v>
      </c>
      <c r="AL77" s="6"/>
      <c r="AM77" s="6">
        <f t="shared" si="16"/>
        <v>-1247993.0942087681</v>
      </c>
      <c r="AN77" s="6">
        <f t="shared" si="17"/>
        <v>1010932.8660115519</v>
      </c>
      <c r="AO77" s="7"/>
      <c r="AP77" s="6">
        <f t="shared" si="18"/>
        <v>-237060.22819721617</v>
      </c>
      <c r="AQ77" s="6">
        <f t="shared" si="19"/>
        <v>-6.3197522912536632</v>
      </c>
      <c r="AR77" s="7"/>
      <c r="AS77" s="6">
        <f t="shared" si="20"/>
        <v>237060.22819721617</v>
      </c>
      <c r="AT77" s="6">
        <f t="shared" si="21"/>
        <v>6.3197522912536632</v>
      </c>
      <c r="AU77" s="7"/>
      <c r="AV77" s="6">
        <f t="shared" si="22"/>
        <v>327071.93989622046</v>
      </c>
      <c r="AW77" s="6">
        <f t="shared" si="23"/>
        <v>8.7193607180885735</v>
      </c>
      <c r="AX77" s="21"/>
      <c r="AY77" s="6">
        <f t="shared" si="24"/>
        <v>-85684.389813184956</v>
      </c>
      <c r="AZ77" s="6">
        <f t="shared" si="25"/>
        <v>69208.939547187547</v>
      </c>
      <c r="BA77" s="6">
        <f t="shared" si="26"/>
        <v>34627.416429622055</v>
      </c>
      <c r="BB77" s="6"/>
      <c r="BC77" s="6">
        <f t="shared" si="27"/>
        <v>13087.298483152445</v>
      </c>
      <c r="BD77" s="6">
        <f t="shared" si="28"/>
        <v>5064.667680472252</v>
      </c>
      <c r="BE77" s="6">
        <f t="shared" si="29"/>
        <v>18151.966163624696</v>
      </c>
      <c r="BF77" s="6">
        <f t="shared" si="30"/>
        <v>0.34889228448061754</v>
      </c>
      <c r="BG77" s="6">
        <f t="shared" si="31"/>
        <v>0.135018199474081</v>
      </c>
      <c r="BH77" s="6">
        <f t="shared" si="32"/>
        <v>0.48391048395469854</v>
      </c>
      <c r="BI77" s="6"/>
      <c r="BJ77" s="6">
        <f t="shared" si="33"/>
        <v>-13087.298483152445</v>
      </c>
      <c r="BK77" s="6">
        <f t="shared" si="34"/>
        <v>-5064.667680472252</v>
      </c>
      <c r="BL77" s="6">
        <f t="shared" si="35"/>
        <v>-18151.966163624696</v>
      </c>
      <c r="BM77" s="6">
        <f t="shared" si="36"/>
        <v>-0.34889228448061754</v>
      </c>
      <c r="BN77" s="6">
        <f t="shared" si="37"/>
        <v>-0.135018199474081</v>
      </c>
      <c r="BO77" s="6">
        <f t="shared" si="38"/>
        <v>-0.48391048395469854</v>
      </c>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8" t="s">
        <v>0</v>
      </c>
      <c r="DN77" s="84">
        <v>17001</v>
      </c>
      <c r="DY77" s="8" t="s">
        <v>0</v>
      </c>
      <c r="DZ77" s="8">
        <v>1</v>
      </c>
      <c r="EA77" s="8">
        <v>0</v>
      </c>
      <c r="EB77" s="8">
        <v>0</v>
      </c>
      <c r="EC77" s="8">
        <v>0</v>
      </c>
      <c r="ED77" s="8">
        <v>0</v>
      </c>
      <c r="EE77" s="8">
        <v>1</v>
      </c>
      <c r="EF77" s="8" t="s">
        <v>0</v>
      </c>
    </row>
    <row r="78" spans="1:136" ht="12.75" customHeight="1" x14ac:dyDescent="0.2">
      <c r="A78" s="9">
        <v>1742</v>
      </c>
      <c r="B78" s="63"/>
      <c r="C78" s="9">
        <v>4</v>
      </c>
      <c r="D78" s="9" t="s">
        <v>293</v>
      </c>
      <c r="E78" s="9"/>
      <c r="F78" s="2">
        <v>37983</v>
      </c>
      <c r="H78" s="2">
        <v>38300</v>
      </c>
      <c r="I78" s="4">
        <v>1418136.5469930144</v>
      </c>
      <c r="J78" s="4">
        <f t="shared" si="7"/>
        <v>37.336085801358884</v>
      </c>
      <c r="K78" s="4"/>
      <c r="L78" s="4">
        <v>77588.966036228463</v>
      </c>
      <c r="M78" s="4">
        <f t="shared" si="8"/>
        <v>2.0258215675255475</v>
      </c>
      <c r="N78" s="21"/>
      <c r="O78" s="4">
        <f t="shared" si="39"/>
        <v>84868.861455083024</v>
      </c>
      <c r="P78" s="4">
        <f t="shared" si="9"/>
        <v>2.2158971659290607</v>
      </c>
      <c r="Q78" s="21"/>
      <c r="R78" s="4">
        <f t="shared" si="10"/>
        <v>162457.82749131147</v>
      </c>
      <c r="S78" s="4">
        <f t="shared" si="11"/>
        <v>4.2417187334546078</v>
      </c>
      <c r="T78" s="21"/>
      <c r="U78" s="21"/>
      <c r="V78" s="21"/>
      <c r="W78" s="22">
        <v>10549584.869625188</v>
      </c>
      <c r="X78" s="6"/>
      <c r="Y78" s="2">
        <v>1421118.3653058892</v>
      </c>
      <c r="Z78" s="82">
        <f t="shared" si="12"/>
        <v>1551601.3322022753</v>
      </c>
      <c r="AA78" s="82">
        <f t="shared" si="13"/>
        <v>1551830.8165915895</v>
      </c>
      <c r="AB78" s="2"/>
      <c r="AC78" s="2">
        <v>560358.57122315699</v>
      </c>
      <c r="AD78" s="2">
        <v>689761.56160502206</v>
      </c>
      <c r="AE78" s="2">
        <v>129402.99038186506</v>
      </c>
      <c r="AF78" s="2">
        <f t="shared" si="14"/>
        <v>3.4068659764069471</v>
      </c>
      <c r="AG78" s="83"/>
      <c r="AH78" s="6">
        <v>3549601.3471269226</v>
      </c>
      <c r="AI78" s="6">
        <v>69208.939547187547</v>
      </c>
      <c r="AJ78" s="6">
        <v>123669.34439150733</v>
      </c>
      <c r="AK78" s="30">
        <f t="shared" si="15"/>
        <v>34627.416429622055</v>
      </c>
      <c r="AL78" s="6"/>
      <c r="AM78" s="6">
        <f t="shared" si="16"/>
        <v>-1650703.4413516372</v>
      </c>
      <c r="AN78" s="6">
        <f t="shared" si="17"/>
        <v>1551830.8165915895</v>
      </c>
      <c r="AO78" s="7"/>
      <c r="AP78" s="6">
        <f t="shared" si="18"/>
        <v>-98872.624760047765</v>
      </c>
      <c r="AQ78" s="6">
        <f t="shared" si="19"/>
        <v>-2.5815306725861036</v>
      </c>
      <c r="AR78" s="7"/>
      <c r="AS78" s="6">
        <f t="shared" si="20"/>
        <v>98872.624760047765</v>
      </c>
      <c r="AT78" s="6">
        <f t="shared" si="21"/>
        <v>2.5815306725861036</v>
      </c>
      <c r="AU78" s="7"/>
      <c r="AV78" s="6">
        <f t="shared" si="22"/>
        <v>176461.59079627623</v>
      </c>
      <c r="AW78" s="6">
        <f t="shared" si="23"/>
        <v>4.6073522401116511</v>
      </c>
      <c r="AX78" s="21"/>
      <c r="AY78" s="6">
        <f t="shared" si="24"/>
        <v>-89832.592671844919</v>
      </c>
      <c r="AZ78" s="6">
        <f t="shared" si="25"/>
        <v>69208.939547187547</v>
      </c>
      <c r="BA78" s="6">
        <f t="shared" si="26"/>
        <v>34627.416429622055</v>
      </c>
      <c r="BB78" s="6"/>
      <c r="BC78" s="6">
        <f t="shared" si="27"/>
        <v>10370.304729656695</v>
      </c>
      <c r="BD78" s="6">
        <f t="shared" si="28"/>
        <v>3633.4585753080464</v>
      </c>
      <c r="BE78" s="6">
        <f t="shared" si="29"/>
        <v>14003.763304964741</v>
      </c>
      <c r="BF78" s="6">
        <f t="shared" si="30"/>
        <v>0.27076513654456125</v>
      </c>
      <c r="BG78" s="6">
        <f t="shared" si="31"/>
        <v>9.4868370112481629E-2</v>
      </c>
      <c r="BH78" s="6">
        <f t="shared" si="32"/>
        <v>0.36563350665704286</v>
      </c>
      <c r="BI78" s="6"/>
      <c r="BJ78" s="6">
        <f t="shared" si="33"/>
        <v>-10370.304729656695</v>
      </c>
      <c r="BK78" s="6">
        <f t="shared" si="34"/>
        <v>-3633.4585753080464</v>
      </c>
      <c r="BL78" s="6">
        <f t="shared" si="35"/>
        <v>-14003.763304964741</v>
      </c>
      <c r="BM78" s="6">
        <f t="shared" si="36"/>
        <v>-0.27076513654456125</v>
      </c>
      <c r="BN78" s="6">
        <f t="shared" si="37"/>
        <v>-9.4868370112481629E-2</v>
      </c>
      <c r="BO78" s="6">
        <f t="shared" si="38"/>
        <v>-0.36563350665704286</v>
      </c>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8" t="s">
        <v>0</v>
      </c>
      <c r="DN78" s="84">
        <v>17003</v>
      </c>
      <c r="DY78" s="8" t="s">
        <v>0</v>
      </c>
      <c r="DZ78" s="8">
        <v>1</v>
      </c>
      <c r="EA78" s="8">
        <v>0</v>
      </c>
      <c r="EB78" s="8">
        <v>0</v>
      </c>
      <c r="EC78" s="8">
        <v>0</v>
      </c>
      <c r="ED78" s="8">
        <v>0</v>
      </c>
      <c r="EE78" s="8">
        <v>1</v>
      </c>
      <c r="EF78" s="8" t="s">
        <v>0</v>
      </c>
    </row>
    <row r="79" spans="1:136" ht="12.75" customHeight="1" x14ac:dyDescent="0.2">
      <c r="A79" s="9">
        <v>1708</v>
      </c>
      <c r="B79" s="63"/>
      <c r="C79" s="9">
        <v>4</v>
      </c>
      <c r="D79" s="9" t="s">
        <v>317</v>
      </c>
      <c r="E79" s="9"/>
      <c r="F79" s="2">
        <v>43448</v>
      </c>
      <c r="H79" s="2">
        <v>43940</v>
      </c>
      <c r="I79" s="4">
        <v>2407324.6636916706</v>
      </c>
      <c r="J79" s="4">
        <f t="shared" si="7"/>
        <v>55.407030558176913</v>
      </c>
      <c r="K79" s="4"/>
      <c r="L79" s="4">
        <v>3490076.0149100497</v>
      </c>
      <c r="M79" s="4">
        <f t="shared" si="8"/>
        <v>79.428220639737134</v>
      </c>
      <c r="N79" s="21"/>
      <c r="O79" s="4">
        <f t="shared" si="39"/>
        <v>108028.78068662109</v>
      </c>
      <c r="P79" s="4">
        <f t="shared" si="9"/>
        <v>2.4585521321488639</v>
      </c>
      <c r="Q79" s="21"/>
      <c r="R79" s="4">
        <f t="shared" si="10"/>
        <v>3598104.7955966708</v>
      </c>
      <c r="S79" s="4">
        <f t="shared" si="11"/>
        <v>81.886772771886001</v>
      </c>
      <c r="T79" s="21"/>
      <c r="U79" s="21"/>
      <c r="V79" s="21"/>
      <c r="W79" s="22">
        <v>10901872.41665867</v>
      </c>
      <c r="X79" s="6"/>
      <c r="Y79" s="2">
        <v>1771292.7512008145</v>
      </c>
      <c r="Z79" s="82">
        <f t="shared" si="12"/>
        <v>1577655.5402268528</v>
      </c>
      <c r="AA79" s="82">
        <f t="shared" si="13"/>
        <v>1577888.8780763913</v>
      </c>
      <c r="AB79" s="2"/>
      <c r="AC79" s="2">
        <v>1505164.20853184</v>
      </c>
      <c r="AD79" s="2">
        <v>1313695.1702433401</v>
      </c>
      <c r="AE79" s="2">
        <v>-191469.03828849993</v>
      </c>
      <c r="AF79" s="2">
        <f t="shared" si="14"/>
        <v>-4.406855051751517</v>
      </c>
      <c r="AG79" s="83"/>
      <c r="AH79" s="6">
        <v>5972918.2908539837</v>
      </c>
      <c r="AI79" s="6">
        <v>110734.30327549965</v>
      </c>
      <c r="AJ79" s="6">
        <v>215484.46371247395</v>
      </c>
      <c r="AK79" s="30">
        <f t="shared" si="15"/>
        <v>60335.649839492711</v>
      </c>
      <c r="AL79" s="6"/>
      <c r="AM79" s="6">
        <f t="shared" si="16"/>
        <v>-1705826.2043247886</v>
      </c>
      <c r="AN79" s="6">
        <f t="shared" si="17"/>
        <v>1577888.8780763913</v>
      </c>
      <c r="AO79" s="7"/>
      <c r="AP79" s="6">
        <f t="shared" si="18"/>
        <v>-127937.32624839735</v>
      </c>
      <c r="AQ79" s="6">
        <f t="shared" si="19"/>
        <v>-2.9116369196267033</v>
      </c>
      <c r="AR79" s="7"/>
      <c r="AS79" s="6">
        <f t="shared" si="20"/>
        <v>127937.32624839735</v>
      </c>
      <c r="AT79" s="6">
        <f t="shared" si="21"/>
        <v>2.9116369196267033</v>
      </c>
      <c r="AU79" s="7"/>
      <c r="AV79" s="6">
        <f t="shared" si="22"/>
        <v>3618013.3411584469</v>
      </c>
      <c r="AW79" s="6">
        <f t="shared" si="23"/>
        <v>82.339857559363836</v>
      </c>
      <c r="AX79" s="21"/>
      <c r="AY79" s="6">
        <f t="shared" si="24"/>
        <v>-151161.40755321621</v>
      </c>
      <c r="AZ79" s="6">
        <f t="shared" si="25"/>
        <v>110734.30327549965</v>
      </c>
      <c r="BA79" s="6">
        <f t="shared" si="26"/>
        <v>60335.649839492711</v>
      </c>
      <c r="BB79" s="6"/>
      <c r="BC79" s="6">
        <f t="shared" si="27"/>
        <v>11726.464438903189</v>
      </c>
      <c r="BD79" s="6">
        <f t="shared" si="28"/>
        <v>8182.0811228730672</v>
      </c>
      <c r="BE79" s="6">
        <f t="shared" si="29"/>
        <v>19908.545561776256</v>
      </c>
      <c r="BF79" s="6">
        <f t="shared" si="30"/>
        <v>0.26687447516848406</v>
      </c>
      <c r="BG79" s="6">
        <f t="shared" si="31"/>
        <v>0.1862103123093552</v>
      </c>
      <c r="BH79" s="6">
        <f t="shared" si="32"/>
        <v>0.45308478747783926</v>
      </c>
      <c r="BI79" s="6"/>
      <c r="BJ79" s="6">
        <f t="shared" si="33"/>
        <v>-11726.464438903189</v>
      </c>
      <c r="BK79" s="6">
        <f t="shared" si="34"/>
        <v>-8182.0811228730672</v>
      </c>
      <c r="BL79" s="6">
        <f t="shared" si="35"/>
        <v>-19908.545561776256</v>
      </c>
      <c r="BM79" s="6">
        <f t="shared" si="36"/>
        <v>-0.26687447516848406</v>
      </c>
      <c r="BN79" s="6">
        <f t="shared" si="37"/>
        <v>-0.1862103123093552</v>
      </c>
      <c r="BO79" s="6">
        <f t="shared" si="38"/>
        <v>-0.45308478747783926</v>
      </c>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8" t="s">
        <v>0</v>
      </c>
      <c r="DN79" s="84">
        <v>17011</v>
      </c>
      <c r="DY79" s="8" t="s">
        <v>0</v>
      </c>
      <c r="DZ79" s="8">
        <v>1</v>
      </c>
      <c r="EA79" s="8">
        <v>0</v>
      </c>
      <c r="EB79" s="8">
        <v>0</v>
      </c>
      <c r="EC79" s="8">
        <v>0</v>
      </c>
      <c r="ED79" s="8">
        <v>0</v>
      </c>
      <c r="EE79" s="8">
        <v>1</v>
      </c>
      <c r="EF79" s="8" t="s">
        <v>0</v>
      </c>
    </row>
    <row r="80" spans="1:136" ht="12.75" customHeight="1" x14ac:dyDescent="0.2">
      <c r="A80" s="9">
        <v>166</v>
      </c>
      <c r="B80" s="63"/>
      <c r="C80" s="9">
        <v>4</v>
      </c>
      <c r="D80" s="9" t="s">
        <v>349</v>
      </c>
      <c r="E80" s="9"/>
      <c r="F80" s="2">
        <v>52511</v>
      </c>
      <c r="H80" s="2">
        <v>53779</v>
      </c>
      <c r="I80" s="4">
        <v>4228817.0427187327</v>
      </c>
      <c r="J80" s="4">
        <f t="shared" si="7"/>
        <v>80.532022675605731</v>
      </c>
      <c r="K80" s="4"/>
      <c r="L80" s="4">
        <v>3621878.9579406939</v>
      </c>
      <c r="M80" s="4">
        <f t="shared" si="8"/>
        <v>67.347458263275513</v>
      </c>
      <c r="N80" s="21"/>
      <c r="O80" s="4">
        <f t="shared" si="39"/>
        <v>535120.6373607883</v>
      </c>
      <c r="P80" s="4">
        <f t="shared" si="9"/>
        <v>9.9503642195055377</v>
      </c>
      <c r="Q80" s="21"/>
      <c r="R80" s="4">
        <f t="shared" si="10"/>
        <v>4156999.5953014824</v>
      </c>
      <c r="S80" s="4">
        <f t="shared" si="11"/>
        <v>77.297822482781058</v>
      </c>
      <c r="T80" s="21"/>
      <c r="U80" s="21"/>
      <c r="V80" s="21"/>
      <c r="W80" s="22">
        <v>15643355.746715132</v>
      </c>
      <c r="X80" s="6"/>
      <c r="Y80" s="2">
        <v>1904991.5722903947</v>
      </c>
      <c r="Z80" s="82">
        <f t="shared" si="12"/>
        <v>1868471.8458378739</v>
      </c>
      <c r="AA80" s="82">
        <f t="shared" si="13"/>
        <v>1868748.1958973859</v>
      </c>
      <c r="AB80" s="2"/>
      <c r="AC80" s="2">
        <v>1403578.3605738301</v>
      </c>
      <c r="AD80" s="2">
        <v>1367919.6953746199</v>
      </c>
      <c r="AE80" s="2">
        <v>-35658.665199210169</v>
      </c>
      <c r="AF80" s="2">
        <f t="shared" si="14"/>
        <v>-0.67907038904629824</v>
      </c>
      <c r="AG80" s="83"/>
      <c r="AH80" s="6">
        <v>7120120.3787006</v>
      </c>
      <c r="AI80" s="6">
        <v>162146.65836769601</v>
      </c>
      <c r="AJ80" s="6">
        <v>221105.79754845181</v>
      </c>
      <c r="AK80" s="30">
        <f t="shared" si="15"/>
        <v>61909.62331356651</v>
      </c>
      <c r="AL80" s="6"/>
      <c r="AM80" s="6">
        <f t="shared" si="16"/>
        <v>-2447730.5490702228</v>
      </c>
      <c r="AN80" s="6">
        <f t="shared" si="17"/>
        <v>1868748.1958973859</v>
      </c>
      <c r="AO80" s="7"/>
      <c r="AP80" s="6">
        <f t="shared" si="18"/>
        <v>-578982.35317283683</v>
      </c>
      <c r="AQ80" s="6">
        <f t="shared" si="19"/>
        <v>-10.765956101319043</v>
      </c>
      <c r="AR80" s="7"/>
      <c r="AS80" s="6">
        <f t="shared" si="20"/>
        <v>578982.35317283683</v>
      </c>
      <c r="AT80" s="6">
        <f t="shared" si="21"/>
        <v>10.765956101319043</v>
      </c>
      <c r="AU80" s="7"/>
      <c r="AV80" s="6">
        <f t="shared" si="22"/>
        <v>4200861.3111135308</v>
      </c>
      <c r="AW80" s="6">
        <f t="shared" si="23"/>
        <v>78.113414364594561</v>
      </c>
      <c r="AX80" s="21"/>
      <c r="AY80" s="6">
        <f t="shared" si="24"/>
        <v>-180194.56586921407</v>
      </c>
      <c r="AZ80" s="6">
        <f t="shared" si="25"/>
        <v>162146.65836769601</v>
      </c>
      <c r="BA80" s="6">
        <f t="shared" si="26"/>
        <v>61909.62331356651</v>
      </c>
      <c r="BB80" s="6"/>
      <c r="BC80" s="6">
        <f t="shared" si="27"/>
        <v>44122.654585323035</v>
      </c>
      <c r="BD80" s="6">
        <f t="shared" si="28"/>
        <v>-260.93877327447262</v>
      </c>
      <c r="BE80" s="6">
        <f t="shared" si="29"/>
        <v>43861.715812048562</v>
      </c>
      <c r="BF80" s="6">
        <f t="shared" si="30"/>
        <v>0.82044393881111655</v>
      </c>
      <c r="BG80" s="6">
        <f t="shared" si="31"/>
        <v>-4.8520569976100826E-3</v>
      </c>
      <c r="BH80" s="6">
        <f t="shared" si="32"/>
        <v>0.81559188181350639</v>
      </c>
      <c r="BI80" s="6"/>
      <c r="BJ80" s="6">
        <f t="shared" si="33"/>
        <v>-44122.654585323035</v>
      </c>
      <c r="BK80" s="6">
        <f t="shared" si="34"/>
        <v>260.93877327447262</v>
      </c>
      <c r="BL80" s="6">
        <f t="shared" si="35"/>
        <v>-43861.715812048562</v>
      </c>
      <c r="BM80" s="6">
        <f t="shared" si="36"/>
        <v>-0.82044393881111655</v>
      </c>
      <c r="BN80" s="6">
        <f t="shared" si="37"/>
        <v>4.8520569976100826E-3</v>
      </c>
      <c r="BO80" s="6">
        <f t="shared" si="38"/>
        <v>-0.81559188181350639</v>
      </c>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8" t="s">
        <v>0</v>
      </c>
      <c r="DN80" s="84">
        <v>17071</v>
      </c>
      <c r="DY80" s="8" t="s">
        <v>0</v>
      </c>
      <c r="DZ80" s="8">
        <v>1</v>
      </c>
      <c r="EA80" s="8">
        <v>0</v>
      </c>
      <c r="EB80" s="8">
        <v>0</v>
      </c>
      <c r="EC80" s="8">
        <v>0</v>
      </c>
      <c r="ED80" s="8">
        <v>0</v>
      </c>
      <c r="EE80" s="8">
        <v>1</v>
      </c>
      <c r="EF80" s="8" t="s">
        <v>0</v>
      </c>
    </row>
    <row r="81" spans="1:136" ht="12.75" customHeight="1" x14ac:dyDescent="0.2">
      <c r="A81" s="9">
        <v>160</v>
      </c>
      <c r="B81" s="63"/>
      <c r="C81" s="9">
        <v>4</v>
      </c>
      <c r="D81" s="9" t="s">
        <v>364</v>
      </c>
      <c r="E81" s="9"/>
      <c r="F81" s="2">
        <v>60211</v>
      </c>
      <c r="H81" s="2">
        <v>60574</v>
      </c>
      <c r="I81" s="4">
        <v>-1076900.1733914809</v>
      </c>
      <c r="J81" s="4">
        <f t="shared" si="7"/>
        <v>-17.885439095704786</v>
      </c>
      <c r="K81" s="4"/>
      <c r="L81" s="4">
        <v>455225.30524659343</v>
      </c>
      <c r="M81" s="4">
        <f t="shared" si="8"/>
        <v>7.5151930737047818</v>
      </c>
      <c r="N81" s="21"/>
      <c r="O81" s="4">
        <f t="shared" si="39"/>
        <v>-19063.915974591102</v>
      </c>
      <c r="P81" s="4">
        <f t="shared" si="9"/>
        <v>-0.31472110104320505</v>
      </c>
      <c r="Q81" s="21"/>
      <c r="R81" s="4">
        <f t="shared" si="10"/>
        <v>436161.38927200233</v>
      </c>
      <c r="S81" s="4">
        <f t="shared" si="11"/>
        <v>7.2004719726615765</v>
      </c>
      <c r="T81" s="21"/>
      <c r="U81" s="21"/>
      <c r="V81" s="21"/>
      <c r="W81" s="22">
        <v>15184279.617092052</v>
      </c>
      <c r="X81" s="6"/>
      <c r="Y81" s="2">
        <v>2959293.3453511437</v>
      </c>
      <c r="Z81" s="82">
        <f t="shared" si="12"/>
        <v>2299296.5451282556</v>
      </c>
      <c r="AA81" s="82">
        <f t="shared" si="13"/>
        <v>2299636.6148694712</v>
      </c>
      <c r="AB81" s="2"/>
      <c r="AC81" s="2">
        <v>2117417.3575205202</v>
      </c>
      <c r="AD81" s="2">
        <v>1461375.7004032701</v>
      </c>
      <c r="AE81" s="2">
        <v>-656041.65711725014</v>
      </c>
      <c r="AF81" s="2">
        <f t="shared" si="14"/>
        <v>-10.895711034815069</v>
      </c>
      <c r="AG81" s="83"/>
      <c r="AH81" s="6">
        <v>6992202.3572347518</v>
      </c>
      <c r="AI81" s="6">
        <v>179943.24282268723</v>
      </c>
      <c r="AJ81" s="6">
        <v>329784.91837735195</v>
      </c>
      <c r="AK81" s="30">
        <f t="shared" si="15"/>
        <v>92339.777145658547</v>
      </c>
      <c r="AL81" s="6"/>
      <c r="AM81" s="6">
        <f t="shared" si="16"/>
        <v>-2375898.4763985206</v>
      </c>
      <c r="AN81" s="6">
        <f t="shared" si="17"/>
        <v>2299636.6148694712</v>
      </c>
      <c r="AO81" s="7"/>
      <c r="AP81" s="6">
        <f t="shared" si="18"/>
        <v>-76261.861529049464</v>
      </c>
      <c r="AQ81" s="6">
        <f t="shared" si="19"/>
        <v>-1.2589867192037749</v>
      </c>
      <c r="AR81" s="7"/>
      <c r="AS81" s="6">
        <f t="shared" si="20"/>
        <v>76261.861529049464</v>
      </c>
      <c r="AT81" s="6">
        <f t="shared" si="21"/>
        <v>1.2589867192037749</v>
      </c>
      <c r="AU81" s="7"/>
      <c r="AV81" s="6">
        <f t="shared" si="22"/>
        <v>531487.16677564289</v>
      </c>
      <c r="AW81" s="6">
        <f t="shared" si="23"/>
        <v>8.7741797929085568</v>
      </c>
      <c r="AX81" s="21"/>
      <c r="AY81" s="6">
        <f t="shared" si="24"/>
        <v>-176957.24246470531</v>
      </c>
      <c r="AZ81" s="6">
        <f t="shared" si="25"/>
        <v>179943.24282268723</v>
      </c>
      <c r="BA81" s="6">
        <f t="shared" si="26"/>
        <v>92339.777145658547</v>
      </c>
      <c r="BB81" s="6"/>
      <c r="BC81" s="6">
        <f t="shared" si="27"/>
        <v>64039.624124600436</v>
      </c>
      <c r="BD81" s="6">
        <f t="shared" si="28"/>
        <v>31286.153379040137</v>
      </c>
      <c r="BE81" s="6">
        <f t="shared" si="29"/>
        <v>95325.777503640566</v>
      </c>
      <c r="BF81" s="6">
        <f t="shared" si="30"/>
        <v>1.0572130637666397</v>
      </c>
      <c r="BG81" s="6">
        <f t="shared" si="31"/>
        <v>0.51649475648034038</v>
      </c>
      <c r="BH81" s="6">
        <f t="shared" si="32"/>
        <v>1.5737078202469801</v>
      </c>
      <c r="BI81" s="6"/>
      <c r="BJ81" s="6">
        <f t="shared" si="33"/>
        <v>-64039.624124600436</v>
      </c>
      <c r="BK81" s="6">
        <f t="shared" si="34"/>
        <v>-31286.153379040137</v>
      </c>
      <c r="BL81" s="6">
        <f t="shared" si="35"/>
        <v>-95325.777503640566</v>
      </c>
      <c r="BM81" s="6">
        <f t="shared" si="36"/>
        <v>-1.0572130637666397</v>
      </c>
      <c r="BN81" s="6">
        <f t="shared" si="37"/>
        <v>-0.51649475648034038</v>
      </c>
      <c r="BO81" s="6">
        <f t="shared" si="38"/>
        <v>-1.5737078202469801</v>
      </c>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8" t="s">
        <v>0</v>
      </c>
      <c r="DN81" s="84">
        <v>17182</v>
      </c>
      <c r="DY81" s="8" t="s">
        <v>0</v>
      </c>
      <c r="DZ81" s="8">
        <v>1</v>
      </c>
      <c r="EA81" s="8">
        <v>0</v>
      </c>
      <c r="EB81" s="8">
        <v>0</v>
      </c>
      <c r="EC81" s="8">
        <v>0</v>
      </c>
      <c r="ED81" s="8">
        <v>0</v>
      </c>
      <c r="EE81" s="8">
        <v>1</v>
      </c>
      <c r="EF81" s="8" t="s">
        <v>0</v>
      </c>
    </row>
    <row r="82" spans="1:136" ht="12.75" customHeight="1" x14ac:dyDescent="0.2">
      <c r="A82" s="9">
        <v>141</v>
      </c>
      <c r="B82" s="63"/>
      <c r="C82" s="9">
        <v>4</v>
      </c>
      <c r="D82" s="9" t="s">
        <v>378</v>
      </c>
      <c r="E82" s="9"/>
      <c r="F82" s="2">
        <v>72479</v>
      </c>
      <c r="H82" s="2">
        <v>72849</v>
      </c>
      <c r="I82" s="4">
        <v>766617.00233049504</v>
      </c>
      <c r="J82" s="4">
        <f t="shared" si="7"/>
        <v>10.577091327563778</v>
      </c>
      <c r="K82" s="4"/>
      <c r="L82" s="4">
        <v>311695.76573743857</v>
      </c>
      <c r="M82" s="4">
        <f t="shared" si="8"/>
        <v>4.2786553794484288</v>
      </c>
      <c r="N82" s="21"/>
      <c r="O82" s="4">
        <f t="shared" si="39"/>
        <v>-575810.54055609682</v>
      </c>
      <c r="P82" s="4">
        <f t="shared" si="9"/>
        <v>-7.9041653359153434</v>
      </c>
      <c r="Q82" s="21"/>
      <c r="R82" s="4">
        <f t="shared" si="10"/>
        <v>-264114.77481865825</v>
      </c>
      <c r="S82" s="4">
        <f t="shared" si="11"/>
        <v>-3.6255099564669142</v>
      </c>
      <c r="T82" s="21"/>
      <c r="U82" s="21"/>
      <c r="V82" s="21"/>
      <c r="W82" s="22">
        <v>25566257.143968076</v>
      </c>
      <c r="X82" s="6"/>
      <c r="Y82" s="2">
        <v>3214938.3899385384</v>
      </c>
      <c r="Z82" s="82">
        <f t="shared" si="12"/>
        <v>4476916.1864532903</v>
      </c>
      <c r="AA82" s="82">
        <f t="shared" si="13"/>
        <v>4477578.3297214974</v>
      </c>
      <c r="AB82" s="2"/>
      <c r="AC82" s="2">
        <v>2377393.3638254199</v>
      </c>
      <c r="AD82" s="2">
        <v>3632961.5763416202</v>
      </c>
      <c r="AE82" s="2">
        <v>1255568.2125162003</v>
      </c>
      <c r="AF82" s="2">
        <f t="shared" si="14"/>
        <v>17.323199996084387</v>
      </c>
      <c r="AG82" s="83"/>
      <c r="AH82" s="6">
        <v>19528609.956164159</v>
      </c>
      <c r="AI82" s="6">
        <v>359886.48564537446</v>
      </c>
      <c r="AJ82" s="6">
        <v>831957.40772468341</v>
      </c>
      <c r="AK82" s="30">
        <f t="shared" si="15"/>
        <v>232948.07416291136</v>
      </c>
      <c r="AL82" s="6"/>
      <c r="AM82" s="6">
        <f t="shared" si="16"/>
        <v>-4000376.2395940009</v>
      </c>
      <c r="AN82" s="6">
        <f t="shared" si="17"/>
        <v>4477578.3297214974</v>
      </c>
      <c r="AO82" s="7"/>
      <c r="AP82" s="6">
        <f t="shared" si="18"/>
        <v>477202.09012749651</v>
      </c>
      <c r="AQ82" s="6">
        <f t="shared" si="19"/>
        <v>6.5505647315336724</v>
      </c>
      <c r="AR82" s="7"/>
      <c r="AS82" s="6">
        <f t="shared" si="20"/>
        <v>-477202.09012749651</v>
      </c>
      <c r="AT82" s="6">
        <f t="shared" si="21"/>
        <v>-6.5505647315336724</v>
      </c>
      <c r="AU82" s="7"/>
      <c r="AV82" s="6">
        <f t="shared" si="22"/>
        <v>-165506.32439005794</v>
      </c>
      <c r="AW82" s="6">
        <f t="shared" si="23"/>
        <v>-2.271909352085244</v>
      </c>
      <c r="AX82" s="21"/>
      <c r="AY82" s="6">
        <f t="shared" si="24"/>
        <v>-494226.10937968577</v>
      </c>
      <c r="AZ82" s="6">
        <f t="shared" si="25"/>
        <v>359886.48564537446</v>
      </c>
      <c r="BA82" s="6">
        <f t="shared" si="26"/>
        <v>232948.07416291136</v>
      </c>
      <c r="BB82" s="6"/>
      <c r="BC82" s="6">
        <f t="shared" si="27"/>
        <v>36177.810406454897</v>
      </c>
      <c r="BD82" s="6">
        <f t="shared" si="28"/>
        <v>62430.640022145439</v>
      </c>
      <c r="BE82" s="6">
        <f t="shared" si="29"/>
        <v>98608.450428600336</v>
      </c>
      <c r="BF82" s="6">
        <f t="shared" si="30"/>
        <v>0.49661368593192629</v>
      </c>
      <c r="BG82" s="6">
        <f t="shared" si="31"/>
        <v>0.85698691844974451</v>
      </c>
      <c r="BH82" s="6">
        <f t="shared" si="32"/>
        <v>1.3536006043816708</v>
      </c>
      <c r="BI82" s="6"/>
      <c r="BJ82" s="6">
        <f t="shared" si="33"/>
        <v>-36177.810406454897</v>
      </c>
      <c r="BK82" s="6">
        <f t="shared" si="34"/>
        <v>-62430.640022145439</v>
      </c>
      <c r="BL82" s="6">
        <f t="shared" si="35"/>
        <v>-98608.450428600336</v>
      </c>
      <c r="BM82" s="6">
        <f t="shared" si="36"/>
        <v>-0.49661368593192629</v>
      </c>
      <c r="BN82" s="6">
        <f t="shared" si="37"/>
        <v>-0.85698691844974451</v>
      </c>
      <c r="BO82" s="6">
        <f t="shared" si="38"/>
        <v>-1.3536006043816708</v>
      </c>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8" t="s">
        <v>0</v>
      </c>
      <c r="DN82" s="84">
        <v>17247</v>
      </c>
      <c r="DY82" s="8" t="s">
        <v>0</v>
      </c>
      <c r="DZ82" s="8">
        <v>1</v>
      </c>
      <c r="EA82" s="8">
        <v>0</v>
      </c>
      <c r="EB82" s="8">
        <v>0</v>
      </c>
      <c r="EC82" s="8">
        <v>0</v>
      </c>
      <c r="ED82" s="8">
        <v>0</v>
      </c>
      <c r="EE82" s="8">
        <v>1</v>
      </c>
      <c r="EF82" s="8" t="s">
        <v>0</v>
      </c>
    </row>
    <row r="83" spans="1:136" ht="12.75" customHeight="1" x14ac:dyDescent="0.2">
      <c r="A83" s="9">
        <v>164</v>
      </c>
      <c r="B83" s="63"/>
      <c r="C83" s="9">
        <v>4</v>
      </c>
      <c r="D83" s="9" t="s">
        <v>386</v>
      </c>
      <c r="E83" s="9"/>
      <c r="F83" s="2">
        <v>80802</v>
      </c>
      <c r="H83" s="2">
        <v>80683</v>
      </c>
      <c r="I83" s="4">
        <v>2680130.0373946093</v>
      </c>
      <c r="J83" s="4">
        <f t="shared" si="7"/>
        <v>33.169105187923684</v>
      </c>
      <c r="K83" s="4"/>
      <c r="L83" s="4">
        <v>4885398.0772361849</v>
      </c>
      <c r="M83" s="4">
        <f t="shared" si="8"/>
        <v>60.550525850999406</v>
      </c>
      <c r="N83" s="21"/>
      <c r="O83" s="4">
        <f t="shared" si="39"/>
        <v>-4383577.9242962878</v>
      </c>
      <c r="P83" s="4">
        <f t="shared" si="9"/>
        <v>-54.330874215092251</v>
      </c>
      <c r="Q83" s="21"/>
      <c r="R83" s="4">
        <f t="shared" si="10"/>
        <v>501820.15293989703</v>
      </c>
      <c r="S83" s="4">
        <f t="shared" si="11"/>
        <v>6.2196516359071552</v>
      </c>
      <c r="T83" s="21"/>
      <c r="U83" s="21"/>
      <c r="V83" s="21"/>
      <c r="W83" s="22">
        <v>21491281.045900278</v>
      </c>
      <c r="X83" s="6"/>
      <c r="Y83" s="2">
        <v>6516246.4576235823</v>
      </c>
      <c r="Z83" s="82">
        <f t="shared" si="12"/>
        <v>7775019.9164287839</v>
      </c>
      <c r="AA83" s="82">
        <f t="shared" si="13"/>
        <v>7776169.8546638172</v>
      </c>
      <c r="AB83" s="2"/>
      <c r="AC83" s="2">
        <v>2842741.3120525698</v>
      </c>
      <c r="AD83" s="2">
        <v>4103371.3458685898</v>
      </c>
      <c r="AE83" s="2">
        <v>1260630.03381602</v>
      </c>
      <c r="AF83" s="2">
        <f t="shared" si="14"/>
        <v>15.601470679141853</v>
      </c>
      <c r="AG83" s="83"/>
      <c r="AH83" s="6">
        <v>17285960.661775254</v>
      </c>
      <c r="AI83" s="6">
        <v>257061.77546098173</v>
      </c>
      <c r="AJ83" s="6">
        <v>537774.27030852274</v>
      </c>
      <c r="AK83" s="30">
        <f t="shared" si="15"/>
        <v>150576.79568638638</v>
      </c>
      <c r="AL83" s="6"/>
      <c r="AM83" s="6">
        <f t="shared" si="16"/>
        <v>-3362760.9067031662</v>
      </c>
      <c r="AN83" s="6">
        <f t="shared" si="17"/>
        <v>7776169.8546638172</v>
      </c>
      <c r="AO83" s="7"/>
      <c r="AP83" s="6">
        <f t="shared" si="18"/>
        <v>4413408.9479606505</v>
      </c>
      <c r="AQ83" s="6">
        <f t="shared" si="19"/>
        <v>54.700605430644011</v>
      </c>
      <c r="AR83" s="7"/>
      <c r="AS83" s="6">
        <f t="shared" si="20"/>
        <v>-4413408.9479606505</v>
      </c>
      <c r="AT83" s="6">
        <f t="shared" si="21"/>
        <v>-54.700605430644011</v>
      </c>
      <c r="AU83" s="7"/>
      <c r="AV83" s="6">
        <f t="shared" si="22"/>
        <v>471989.1292755343</v>
      </c>
      <c r="AW83" s="6">
        <f t="shared" si="23"/>
        <v>5.8499204203553949</v>
      </c>
      <c r="AX83" s="21"/>
      <c r="AY83" s="6">
        <f t="shared" si="24"/>
        <v>-437469.59481173154</v>
      </c>
      <c r="AZ83" s="6">
        <f t="shared" si="25"/>
        <v>257061.77546098173</v>
      </c>
      <c r="BA83" s="6">
        <f t="shared" si="26"/>
        <v>150576.79568638638</v>
      </c>
      <c r="BB83" s="6"/>
      <c r="BC83" s="6">
        <f t="shared" si="27"/>
        <v>-29472.465256397176</v>
      </c>
      <c r="BD83" s="6">
        <f t="shared" si="28"/>
        <v>-358.55840796596021</v>
      </c>
      <c r="BE83" s="6">
        <f t="shared" si="29"/>
        <v>-29831.023664363136</v>
      </c>
      <c r="BF83" s="6">
        <f t="shared" si="30"/>
        <v>-0.36528717643614117</v>
      </c>
      <c r="BG83" s="6">
        <f t="shared" si="31"/>
        <v>-4.4440391156248555E-3</v>
      </c>
      <c r="BH83" s="6">
        <f t="shared" si="32"/>
        <v>-0.36973121555176602</v>
      </c>
      <c r="BI83" s="6"/>
      <c r="BJ83" s="6">
        <f t="shared" si="33"/>
        <v>29472.465256397176</v>
      </c>
      <c r="BK83" s="6">
        <f t="shared" si="34"/>
        <v>358.55840796596021</v>
      </c>
      <c r="BL83" s="6">
        <f t="shared" si="35"/>
        <v>29831.023664363136</v>
      </c>
      <c r="BM83" s="6">
        <f t="shared" si="36"/>
        <v>0.36528717643614117</v>
      </c>
      <c r="BN83" s="6">
        <f t="shared" si="37"/>
        <v>4.4440391156248555E-3</v>
      </c>
      <c r="BO83" s="6">
        <f t="shared" si="38"/>
        <v>0.36973121555176602</v>
      </c>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8" t="s">
        <v>0</v>
      </c>
      <c r="DN83" s="84">
        <v>17315</v>
      </c>
      <c r="DY83" s="8" t="s">
        <v>0</v>
      </c>
      <c r="DZ83" s="8">
        <v>1</v>
      </c>
      <c r="EA83" s="8">
        <v>0</v>
      </c>
      <c r="EB83" s="8">
        <v>0</v>
      </c>
      <c r="EC83" s="8">
        <v>0</v>
      </c>
      <c r="ED83" s="8">
        <v>0</v>
      </c>
      <c r="EE83" s="8">
        <v>1</v>
      </c>
      <c r="EF83" s="8" t="s">
        <v>0</v>
      </c>
    </row>
    <row r="84" spans="1:136" ht="12.75" customHeight="1" x14ac:dyDescent="0.2">
      <c r="A84" s="9">
        <v>150</v>
      </c>
      <c r="B84" s="63"/>
      <c r="C84" s="9">
        <v>4</v>
      </c>
      <c r="D84" s="9" t="s">
        <v>397</v>
      </c>
      <c r="E84" s="9"/>
      <c r="F84" s="2">
        <v>99295</v>
      </c>
      <c r="H84" s="2">
        <v>99957</v>
      </c>
      <c r="I84" s="4">
        <v>3065089.0981962923</v>
      </c>
      <c r="J84" s="4">
        <f t="shared" ref="J84:J147" si="40">I84/$F84</f>
        <v>30.86851400570313</v>
      </c>
      <c r="K84" s="4"/>
      <c r="L84" s="4">
        <v>2006093.0804842561</v>
      </c>
      <c r="M84" s="4">
        <f t="shared" ref="M84:M147" si="41">L84/$H84</f>
        <v>20.06956071595042</v>
      </c>
      <c r="N84" s="21"/>
      <c r="O84" s="4">
        <f t="shared" ref="O84:O147" si="42">AS84+$BL84</f>
        <v>1510988.7398308318</v>
      </c>
      <c r="P84" s="4">
        <f t="shared" ref="P84:P147" si="43">O84/$H84</f>
        <v>15.116387444909629</v>
      </c>
      <c r="Q84" s="21"/>
      <c r="R84" s="4">
        <f t="shared" ref="R84:R147" si="44">$L84+O84</f>
        <v>3517081.8203150881</v>
      </c>
      <c r="S84" s="4">
        <f t="shared" ref="S84:S147" si="45">R84/$H84</f>
        <v>35.18594816086005</v>
      </c>
      <c r="T84" s="21"/>
      <c r="U84" s="21"/>
      <c r="V84" s="21"/>
      <c r="W84" s="22">
        <v>30881767.296696059</v>
      </c>
      <c r="X84" s="6"/>
      <c r="Y84" s="2">
        <v>3212550.3215259267</v>
      </c>
      <c r="Z84" s="82">
        <f t="shared" ref="Z84:Z147" si="46">Y84+AF84*H84</f>
        <v>3078404.0150898332</v>
      </c>
      <c r="AA84" s="82">
        <f t="shared" ref="AA84:AA147" si="47">Z84*$Y$18/Z$18</f>
        <v>3078859.3161074361</v>
      </c>
      <c r="AB84" s="2"/>
      <c r="AC84" s="2">
        <v>3058997.1239453098</v>
      </c>
      <c r="AD84" s="2">
        <v>2925739.2480829698</v>
      </c>
      <c r="AE84" s="2">
        <v>-133257.87586233998</v>
      </c>
      <c r="AF84" s="2">
        <f t="shared" ref="AF84:AF147" si="48">AE84/F84</f>
        <v>-1.3420401416218337</v>
      </c>
      <c r="AG84" s="83"/>
      <c r="AH84" s="6">
        <v>21020622.731983792</v>
      </c>
      <c r="AI84" s="6">
        <v>464688.59410254436</v>
      </c>
      <c r="AJ84" s="6">
        <v>1105528.9877422636</v>
      </c>
      <c r="AK84" s="30">
        <f t="shared" ref="AK84:AK147" si="49">AJ84*AK$9</f>
        <v>309548.11656783381</v>
      </c>
      <c r="AL84" s="6"/>
      <c r="AM84" s="6">
        <f t="shared" ref="AM84:AM147" si="50">-W84*(AA$18/W$17)</f>
        <v>-4832099.0997902416</v>
      </c>
      <c r="AN84" s="6">
        <f t="shared" ref="AN84:AN147" si="51">AA84</f>
        <v>3078859.3161074361</v>
      </c>
      <c r="AO84" s="7"/>
      <c r="AP84" s="6">
        <f t="shared" ref="AP84:AP147" si="52">$AM84+AN84</f>
        <v>-1753239.7836828055</v>
      </c>
      <c r="AQ84" s="6">
        <f t="shared" ref="AQ84:AQ147" si="53">AP84/$H84</f>
        <v>-17.539940011032797</v>
      </c>
      <c r="AR84" s="7"/>
      <c r="AS84" s="6">
        <f t="shared" ref="AS84:AS147" si="54">-AP84</f>
        <v>1753239.7836828055</v>
      </c>
      <c r="AT84" s="6">
        <f t="shared" ref="AT84:AT147" si="55">AS84/$H84</f>
        <v>17.539940011032797</v>
      </c>
      <c r="AU84" s="7"/>
      <c r="AV84" s="6">
        <f t="shared" ref="AV84:AV147" si="56">$L84+AS84</f>
        <v>3759332.8641670616</v>
      </c>
      <c r="AW84" s="6">
        <f t="shared" ref="AW84:AW147" si="57">AV84/$H84</f>
        <v>37.609500726983221</v>
      </c>
      <c r="AX84" s="21"/>
      <c r="AY84" s="6">
        <f t="shared" ref="AY84:AY147" si="58">-AH84*($AI$17+$AK$17)/$AH$17</f>
        <v>-531985.6668184048</v>
      </c>
      <c r="AZ84" s="6">
        <f t="shared" ref="AZ84:AZ147" si="59">AI84</f>
        <v>464688.59410254436</v>
      </c>
      <c r="BA84" s="6">
        <f t="shared" ref="BA84:BA147" si="60">AK84</f>
        <v>309548.11656783381</v>
      </c>
      <c r="BB84" s="6"/>
      <c r="BC84" s="6">
        <f t="shared" ref="BC84:BC147" si="61">$AY84*(AZ$10/-$AY$10)+AZ84</f>
        <v>116248.12893160945</v>
      </c>
      <c r="BD84" s="6">
        <f t="shared" ref="BD84:BD147" si="62">$AY84*(BA$10/-$AY$10)+BA84</f>
        <v>126002.91492036424</v>
      </c>
      <c r="BE84" s="6">
        <f t="shared" ref="BE84:BE147" si="63">BC84+BD84</f>
        <v>242251.04385197369</v>
      </c>
      <c r="BF84" s="6">
        <f t="shared" ref="BF84:BF147" si="64">BC84/$H84</f>
        <v>1.162981371305756</v>
      </c>
      <c r="BG84" s="6">
        <f t="shared" ref="BG84:BG147" si="65">BD84/$H84</f>
        <v>1.2605711948174139</v>
      </c>
      <c r="BH84" s="6">
        <f t="shared" ref="BH84:BH147" si="66">BE84/$H84</f>
        <v>2.42355256612317</v>
      </c>
      <c r="BI84" s="6"/>
      <c r="BJ84" s="6">
        <f t="shared" ref="BJ84:BJ147" si="67">-BC84</f>
        <v>-116248.12893160945</v>
      </c>
      <c r="BK84" s="6">
        <f t="shared" ref="BK84:BK147" si="68">-BD84</f>
        <v>-126002.91492036424</v>
      </c>
      <c r="BL84" s="6">
        <f t="shared" ref="BL84:BL147" si="69">-BE84</f>
        <v>-242251.04385197369</v>
      </c>
      <c r="BM84" s="6">
        <f t="shared" ref="BM84:BM147" si="70">BJ84/$H84</f>
        <v>-1.162981371305756</v>
      </c>
      <c r="BN84" s="6">
        <f t="shared" ref="BN84:BN147" si="71">BK84/$H84</f>
        <v>-1.2605711948174139</v>
      </c>
      <c r="BO84" s="6">
        <f t="shared" ref="BO84:BO147" si="72">BL84/$H84</f>
        <v>-2.42355256612317</v>
      </c>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8" t="s">
        <v>0</v>
      </c>
      <c r="DN84" s="84">
        <v>17813</v>
      </c>
      <c r="DY84" s="8" t="s">
        <v>0</v>
      </c>
      <c r="DZ84" s="8">
        <v>1</v>
      </c>
      <c r="EA84" s="8">
        <v>0</v>
      </c>
      <c r="EB84" s="8">
        <v>0</v>
      </c>
      <c r="EC84" s="8">
        <v>0</v>
      </c>
      <c r="ED84" s="8">
        <v>0</v>
      </c>
      <c r="EE84" s="8">
        <v>1</v>
      </c>
      <c r="EF84" s="8" t="s">
        <v>0</v>
      </c>
    </row>
    <row r="85" spans="1:136" ht="12.75" customHeight="1" x14ac:dyDescent="0.2">
      <c r="A85" s="9">
        <v>193</v>
      </c>
      <c r="B85" s="63"/>
      <c r="C85" s="9">
        <v>4</v>
      </c>
      <c r="D85" s="9" t="s">
        <v>410</v>
      </c>
      <c r="E85" s="9"/>
      <c r="F85" s="2">
        <v>125548</v>
      </c>
      <c r="H85" s="2">
        <v>127497</v>
      </c>
      <c r="I85" s="4">
        <v>2452638.9634566158</v>
      </c>
      <c r="J85" s="4">
        <f t="shared" si="40"/>
        <v>19.535468214998374</v>
      </c>
      <c r="K85" s="4"/>
      <c r="L85" s="4">
        <v>3473008.8089501671</v>
      </c>
      <c r="M85" s="4">
        <f t="shared" si="41"/>
        <v>27.239925715508342</v>
      </c>
      <c r="N85" s="21"/>
      <c r="O85" s="4">
        <f t="shared" si="42"/>
        <v>1274087.9970151559</v>
      </c>
      <c r="P85" s="4">
        <f t="shared" si="43"/>
        <v>9.9930821667580876</v>
      </c>
      <c r="Q85" s="21"/>
      <c r="R85" s="4">
        <f t="shared" si="44"/>
        <v>4747096.805965323</v>
      </c>
      <c r="S85" s="4">
        <f t="shared" si="45"/>
        <v>37.233007882266428</v>
      </c>
      <c r="T85" s="21"/>
      <c r="U85" s="21"/>
      <c r="V85" s="21"/>
      <c r="W85" s="22">
        <v>39319317.083111092</v>
      </c>
      <c r="X85" s="6"/>
      <c r="Y85" s="2">
        <v>6201971.4967081212</v>
      </c>
      <c r="Z85" s="82">
        <f t="shared" si="46"/>
        <v>4670609.2489871364</v>
      </c>
      <c r="AA85" s="82">
        <f t="shared" si="47"/>
        <v>4671300.0397779047</v>
      </c>
      <c r="AB85" s="2"/>
      <c r="AC85" s="2">
        <v>7276396.2160659702</v>
      </c>
      <c r="AD85" s="2">
        <v>5768443.3428464103</v>
      </c>
      <c r="AE85" s="2">
        <v>-1507952.8732195599</v>
      </c>
      <c r="AF85" s="2">
        <f t="shared" si="48"/>
        <v>-12.010966906836906</v>
      </c>
      <c r="AG85" s="83"/>
      <c r="AH85" s="6">
        <v>26692184.194078345</v>
      </c>
      <c r="AI85" s="6">
        <v>650564.03174355929</v>
      </c>
      <c r="AJ85" s="6">
        <v>828209.85183403105</v>
      </c>
      <c r="AK85" s="30">
        <f t="shared" si="49"/>
        <v>231898.75851352871</v>
      </c>
      <c r="AL85" s="6"/>
      <c r="AM85" s="6">
        <f t="shared" si="50"/>
        <v>-6152330.4303246634</v>
      </c>
      <c r="AN85" s="6">
        <f t="shared" si="51"/>
        <v>4671300.0397779047</v>
      </c>
      <c r="AO85" s="7"/>
      <c r="AP85" s="6">
        <f t="shared" si="52"/>
        <v>-1481030.3905467587</v>
      </c>
      <c r="AQ85" s="6">
        <f t="shared" si="53"/>
        <v>-11.616197954044084</v>
      </c>
      <c r="AR85" s="7"/>
      <c r="AS85" s="6">
        <f t="shared" si="54"/>
        <v>1481030.3905467587</v>
      </c>
      <c r="AT85" s="6">
        <f t="shared" si="55"/>
        <v>11.616197954044084</v>
      </c>
      <c r="AU85" s="7"/>
      <c r="AV85" s="6">
        <f t="shared" si="56"/>
        <v>4954039.1994969258</v>
      </c>
      <c r="AW85" s="6">
        <f t="shared" si="57"/>
        <v>38.856123669552424</v>
      </c>
      <c r="AX85" s="21"/>
      <c r="AY85" s="6">
        <f t="shared" si="58"/>
        <v>-675520.39672548568</v>
      </c>
      <c r="AZ85" s="6">
        <f t="shared" si="59"/>
        <v>650564.03174355929</v>
      </c>
      <c r="BA85" s="6">
        <f t="shared" si="60"/>
        <v>231898.75851352871</v>
      </c>
      <c r="BB85" s="6"/>
      <c r="BC85" s="6">
        <f t="shared" si="61"/>
        <v>208111.0561301579</v>
      </c>
      <c r="BD85" s="6">
        <f t="shared" si="62"/>
        <v>-1168.6625985552091</v>
      </c>
      <c r="BE85" s="6">
        <f t="shared" si="63"/>
        <v>206942.39353160269</v>
      </c>
      <c r="BF85" s="6">
        <f t="shared" si="64"/>
        <v>1.6322819841263552</v>
      </c>
      <c r="BG85" s="6">
        <f t="shared" si="65"/>
        <v>-9.1661968403586678E-3</v>
      </c>
      <c r="BH85" s="6">
        <f t="shared" si="66"/>
        <v>1.6231157872859965</v>
      </c>
      <c r="BI85" s="6"/>
      <c r="BJ85" s="6">
        <f t="shared" si="67"/>
        <v>-208111.0561301579</v>
      </c>
      <c r="BK85" s="6">
        <f t="shared" si="68"/>
        <v>1168.6625985552091</v>
      </c>
      <c r="BL85" s="6">
        <f t="shared" si="69"/>
        <v>-206942.39353160269</v>
      </c>
      <c r="BM85" s="6">
        <f t="shared" si="70"/>
        <v>-1.6322819841263552</v>
      </c>
      <c r="BN85" s="6">
        <f t="shared" si="71"/>
        <v>9.1661968403586678E-3</v>
      </c>
      <c r="BO85" s="6">
        <f t="shared" si="72"/>
        <v>-1.6231157872859965</v>
      </c>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8" t="s">
        <v>0</v>
      </c>
      <c r="DN85" s="84">
        <v>18051</v>
      </c>
      <c r="DY85" s="8" t="s">
        <v>0</v>
      </c>
      <c r="DZ85" s="8">
        <v>1</v>
      </c>
      <c r="EA85" s="8">
        <v>0</v>
      </c>
      <c r="EB85" s="8">
        <v>0</v>
      </c>
      <c r="EC85" s="8">
        <v>0</v>
      </c>
      <c r="ED85" s="8">
        <v>0</v>
      </c>
      <c r="EE85" s="8">
        <v>1</v>
      </c>
      <c r="EF85" s="8" t="s">
        <v>0</v>
      </c>
    </row>
    <row r="86" spans="1:136" ht="12.75" customHeight="1" x14ac:dyDescent="0.2">
      <c r="A86" s="9">
        <v>153</v>
      </c>
      <c r="B86" s="63"/>
      <c r="C86" s="9">
        <v>4</v>
      </c>
      <c r="D86" s="9" t="s">
        <v>415</v>
      </c>
      <c r="E86" s="9"/>
      <c r="F86" s="2">
        <v>158140</v>
      </c>
      <c r="H86" s="2">
        <v>158986</v>
      </c>
      <c r="I86" s="4">
        <v>2816225.4891949631</v>
      </c>
      <c r="J86" s="4">
        <f t="shared" si="40"/>
        <v>17.808432333343639</v>
      </c>
      <c r="K86" s="4"/>
      <c r="L86" s="4">
        <v>7337396.7067263611</v>
      </c>
      <c r="M86" s="4">
        <f t="shared" si="41"/>
        <v>46.151212727701562</v>
      </c>
      <c r="N86" s="21"/>
      <c r="O86" s="4">
        <f t="shared" si="42"/>
        <v>-2513450.4958003098</v>
      </c>
      <c r="P86" s="4">
        <f t="shared" si="43"/>
        <v>-15.809256763490557</v>
      </c>
      <c r="Q86" s="21"/>
      <c r="R86" s="4">
        <f t="shared" si="44"/>
        <v>4823946.2109260513</v>
      </c>
      <c r="S86" s="4">
        <f t="shared" si="45"/>
        <v>30.341955964211007</v>
      </c>
      <c r="T86" s="21"/>
      <c r="U86" s="21"/>
      <c r="V86" s="21"/>
      <c r="W86" s="22">
        <v>51742990.949389346</v>
      </c>
      <c r="X86" s="6"/>
      <c r="Y86" s="2">
        <v>7203385.0332613904</v>
      </c>
      <c r="Z86" s="82">
        <f t="shared" si="46"/>
        <v>10758880.025967553</v>
      </c>
      <c r="AA86" s="82">
        <f t="shared" si="47"/>
        <v>10760471.28202104</v>
      </c>
      <c r="AB86" s="2"/>
      <c r="AC86" s="2">
        <v>4927280.5037185</v>
      </c>
      <c r="AD86" s="2">
        <v>8463855.9137958195</v>
      </c>
      <c r="AE86" s="2">
        <v>3536575.4100773195</v>
      </c>
      <c r="AF86" s="2">
        <f t="shared" si="48"/>
        <v>22.363572847333497</v>
      </c>
      <c r="AG86" s="83"/>
      <c r="AH86" s="6">
        <v>46258675.728892319</v>
      </c>
      <c r="AI86" s="6">
        <v>709885.97992686671</v>
      </c>
      <c r="AJ86" s="6">
        <v>1107402.7656875872</v>
      </c>
      <c r="AK86" s="30">
        <f t="shared" si="49"/>
        <v>310072.77439252444</v>
      </c>
      <c r="AL86" s="6"/>
      <c r="AM86" s="6">
        <f t="shared" si="50"/>
        <v>-8096274.3351073852</v>
      </c>
      <c r="AN86" s="6">
        <f t="shared" si="51"/>
        <v>10760471.28202104</v>
      </c>
      <c r="AO86" s="7"/>
      <c r="AP86" s="6">
        <f t="shared" si="52"/>
        <v>2664196.9469136549</v>
      </c>
      <c r="AQ86" s="6">
        <f t="shared" si="53"/>
        <v>16.757431138047721</v>
      </c>
      <c r="AR86" s="7"/>
      <c r="AS86" s="6">
        <f t="shared" si="54"/>
        <v>-2664196.9469136549</v>
      </c>
      <c r="AT86" s="6">
        <f t="shared" si="55"/>
        <v>-16.757431138047721</v>
      </c>
      <c r="AU86" s="7"/>
      <c r="AV86" s="6">
        <f t="shared" si="56"/>
        <v>4673199.7598127062</v>
      </c>
      <c r="AW86" s="6">
        <f t="shared" si="57"/>
        <v>29.393781589653845</v>
      </c>
      <c r="AX86" s="21"/>
      <c r="AY86" s="6">
        <f t="shared" si="58"/>
        <v>-1170705.2054327368</v>
      </c>
      <c r="AZ86" s="6">
        <f t="shared" si="59"/>
        <v>709885.97992686671</v>
      </c>
      <c r="BA86" s="6">
        <f t="shared" si="60"/>
        <v>310072.77439252444</v>
      </c>
      <c r="BB86" s="6"/>
      <c r="BC86" s="6">
        <f t="shared" si="61"/>
        <v>-56903.600699678645</v>
      </c>
      <c r="BD86" s="6">
        <f t="shared" si="62"/>
        <v>-93842.850413666223</v>
      </c>
      <c r="BE86" s="6">
        <f t="shared" si="63"/>
        <v>-150746.45111334487</v>
      </c>
      <c r="BF86" s="6">
        <f t="shared" si="64"/>
        <v>-0.35791579572842042</v>
      </c>
      <c r="BG86" s="6">
        <f t="shared" si="65"/>
        <v>-0.590258578828741</v>
      </c>
      <c r="BH86" s="6">
        <f t="shared" si="66"/>
        <v>-0.94817437455716147</v>
      </c>
      <c r="BI86" s="6"/>
      <c r="BJ86" s="6">
        <f t="shared" si="67"/>
        <v>56903.600699678645</v>
      </c>
      <c r="BK86" s="6">
        <f t="shared" si="68"/>
        <v>93842.850413666223</v>
      </c>
      <c r="BL86" s="6">
        <f t="shared" si="69"/>
        <v>150746.45111334487</v>
      </c>
      <c r="BM86" s="6">
        <f t="shared" si="70"/>
        <v>0.35791579572842042</v>
      </c>
      <c r="BN86" s="6">
        <f t="shared" si="71"/>
        <v>0.590258578828741</v>
      </c>
      <c r="BO86" s="6">
        <f t="shared" si="72"/>
        <v>0.94817437455716147</v>
      </c>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8" t="s">
        <v>0</v>
      </c>
      <c r="DN86" s="84">
        <v>18071</v>
      </c>
      <c r="DY86" s="8" t="s">
        <v>0</v>
      </c>
      <c r="DZ86" s="8">
        <v>1</v>
      </c>
      <c r="EA86" s="8">
        <v>0</v>
      </c>
      <c r="EB86" s="8">
        <v>0</v>
      </c>
      <c r="EC86" s="8">
        <v>0</v>
      </c>
      <c r="ED86" s="8">
        <v>0</v>
      </c>
      <c r="EE86" s="8">
        <v>1</v>
      </c>
      <c r="EF86" s="8" t="s">
        <v>0</v>
      </c>
    </row>
    <row r="87" spans="1:136" ht="12.75" customHeight="1" x14ac:dyDescent="0.2">
      <c r="A87" s="9">
        <v>277</v>
      </c>
      <c r="B87" s="63"/>
      <c r="C87" s="9">
        <v>5</v>
      </c>
      <c r="D87" s="9" t="s">
        <v>76</v>
      </c>
      <c r="E87" s="9"/>
      <c r="F87" s="2">
        <v>1498</v>
      </c>
      <c r="H87" s="2">
        <v>1654</v>
      </c>
      <c r="I87" s="4">
        <v>416406.41643109277</v>
      </c>
      <c r="J87" s="4">
        <f t="shared" si="40"/>
        <v>277.97491083517542</v>
      </c>
      <c r="K87" s="4"/>
      <c r="L87" s="4">
        <v>454742.5771782563</v>
      </c>
      <c r="M87" s="4">
        <f t="shared" si="41"/>
        <v>274.93505270753099</v>
      </c>
      <c r="N87" s="21"/>
      <c r="O87" s="4">
        <f t="shared" si="42"/>
        <v>-59002.222858341411</v>
      </c>
      <c r="P87" s="4">
        <f t="shared" si="43"/>
        <v>-35.672444291621169</v>
      </c>
      <c r="Q87" s="21"/>
      <c r="R87" s="4">
        <f t="shared" si="44"/>
        <v>395740.35431991488</v>
      </c>
      <c r="S87" s="4">
        <f t="shared" si="45"/>
        <v>239.26260841590985</v>
      </c>
      <c r="T87" s="21"/>
      <c r="U87" s="21"/>
      <c r="V87" s="21"/>
      <c r="W87" s="22">
        <v>95358.041963525</v>
      </c>
      <c r="X87" s="6"/>
      <c r="Y87" s="2">
        <v>46315.116885377472</v>
      </c>
      <c r="Z87" s="82">
        <f t="shared" si="46"/>
        <v>73003.669192314963</v>
      </c>
      <c r="AA87" s="82">
        <f t="shared" si="47"/>
        <v>73014.466555074716</v>
      </c>
      <c r="AB87" s="2"/>
      <c r="AC87" s="2">
        <v>4242.0559305976403</v>
      </c>
      <c r="AD87" s="2">
        <v>28413.429180774401</v>
      </c>
      <c r="AE87" s="2">
        <v>24171.373250176759</v>
      </c>
      <c r="AF87" s="2">
        <f t="shared" si="48"/>
        <v>16.135763184363658</v>
      </c>
      <c r="AG87" s="83"/>
      <c r="AH87" s="6">
        <v>61426.550567423103</v>
      </c>
      <c r="AI87" s="6">
        <v>0</v>
      </c>
      <c r="AJ87" s="6">
        <v>8796.7474986086672</v>
      </c>
      <c r="AK87" s="30">
        <f t="shared" si="49"/>
        <v>2463.0892996104271</v>
      </c>
      <c r="AL87" s="6"/>
      <c r="AM87" s="6">
        <f t="shared" si="50"/>
        <v>-14920.762283543487</v>
      </c>
      <c r="AN87" s="6">
        <f t="shared" si="51"/>
        <v>73014.466555074716</v>
      </c>
      <c r="AO87" s="7"/>
      <c r="AP87" s="6">
        <f t="shared" si="52"/>
        <v>58093.704271531227</v>
      </c>
      <c r="AQ87" s="6">
        <f t="shared" si="53"/>
        <v>35.123158568035805</v>
      </c>
      <c r="AR87" s="7"/>
      <c r="AS87" s="6">
        <f t="shared" si="54"/>
        <v>-58093.704271531227</v>
      </c>
      <c r="AT87" s="6">
        <f t="shared" si="55"/>
        <v>-35.123158568035805</v>
      </c>
      <c r="AU87" s="7"/>
      <c r="AV87" s="6">
        <f t="shared" si="56"/>
        <v>396648.87290672504</v>
      </c>
      <c r="AW87" s="6">
        <f t="shared" si="57"/>
        <v>239.81189413949519</v>
      </c>
      <c r="AX87" s="21"/>
      <c r="AY87" s="6">
        <f t="shared" si="58"/>
        <v>-1554.5707128002434</v>
      </c>
      <c r="AZ87" s="6">
        <f t="shared" si="59"/>
        <v>0</v>
      </c>
      <c r="BA87" s="6">
        <f t="shared" si="60"/>
        <v>2463.0892996104271</v>
      </c>
      <c r="BB87" s="6"/>
      <c r="BC87" s="6">
        <f t="shared" si="61"/>
        <v>-1018.2141664619913</v>
      </c>
      <c r="BD87" s="6">
        <f t="shared" si="62"/>
        <v>1926.7327532721761</v>
      </c>
      <c r="BE87" s="6">
        <f t="shared" si="63"/>
        <v>908.51858681018473</v>
      </c>
      <c r="BF87" s="6">
        <f t="shared" si="64"/>
        <v>-0.61560711394316281</v>
      </c>
      <c r="BG87" s="6">
        <f t="shared" si="65"/>
        <v>1.1648928375285224</v>
      </c>
      <c r="BH87" s="6">
        <f t="shared" si="66"/>
        <v>0.54928572358535954</v>
      </c>
      <c r="BI87" s="6"/>
      <c r="BJ87" s="6">
        <f t="shared" si="67"/>
        <v>1018.2141664619913</v>
      </c>
      <c r="BK87" s="6">
        <f t="shared" si="68"/>
        <v>-1926.7327532721761</v>
      </c>
      <c r="BL87" s="6">
        <f t="shared" si="69"/>
        <v>-908.51858681018473</v>
      </c>
      <c r="BM87" s="6">
        <f t="shared" si="70"/>
        <v>0.61560711394316281</v>
      </c>
      <c r="BN87" s="6">
        <f t="shared" si="71"/>
        <v>-1.1648928375285224</v>
      </c>
      <c r="BO87" s="6">
        <f t="shared" si="72"/>
        <v>-0.54928572358535954</v>
      </c>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8" t="s">
        <v>0</v>
      </c>
      <c r="DN87" s="84">
        <v>18491</v>
      </c>
      <c r="DY87" s="8" t="s">
        <v>0</v>
      </c>
      <c r="DZ87" s="8">
        <v>1</v>
      </c>
      <c r="EA87" s="8">
        <v>0</v>
      </c>
      <c r="EB87" s="8">
        <v>0</v>
      </c>
      <c r="EC87" s="8">
        <v>0</v>
      </c>
      <c r="ED87" s="8">
        <v>0</v>
      </c>
      <c r="EE87" s="8">
        <v>1</v>
      </c>
      <c r="EF87" s="8" t="s">
        <v>0</v>
      </c>
    </row>
    <row r="88" spans="1:136" ht="12.75" customHeight="1" x14ac:dyDescent="0.2">
      <c r="A88" s="9">
        <v>279</v>
      </c>
      <c r="B88" s="63"/>
      <c r="C88" s="9">
        <v>5</v>
      </c>
      <c r="D88" s="9" t="s">
        <v>88</v>
      </c>
      <c r="E88" s="9"/>
      <c r="F88" s="2">
        <v>9704</v>
      </c>
      <c r="H88" s="2">
        <v>9873</v>
      </c>
      <c r="I88" s="4">
        <v>166574.7633486595</v>
      </c>
      <c r="J88" s="4">
        <f t="shared" si="40"/>
        <v>17.165577426696156</v>
      </c>
      <c r="K88" s="4"/>
      <c r="L88" s="4">
        <v>-378482.02750953822</v>
      </c>
      <c r="M88" s="4">
        <f t="shared" si="41"/>
        <v>-38.335057987393725</v>
      </c>
      <c r="N88" s="21"/>
      <c r="O88" s="4">
        <f t="shared" si="42"/>
        <v>310160.32184152579</v>
      </c>
      <c r="P88" s="4">
        <f t="shared" si="43"/>
        <v>31.415002718679812</v>
      </c>
      <c r="Q88" s="21"/>
      <c r="R88" s="4">
        <f t="shared" si="44"/>
        <v>-68321.705668012437</v>
      </c>
      <c r="S88" s="4">
        <f t="shared" si="45"/>
        <v>-6.9200552687139103</v>
      </c>
      <c r="T88" s="21"/>
      <c r="U88" s="21"/>
      <c r="V88" s="21"/>
      <c r="W88" s="22">
        <v>2308274.0462755854</v>
      </c>
      <c r="X88" s="6"/>
      <c r="Y88" s="2">
        <v>77137.188635080995</v>
      </c>
      <c r="Z88" s="82">
        <f t="shared" si="46"/>
        <v>37681.381212564047</v>
      </c>
      <c r="AA88" s="82">
        <f t="shared" si="47"/>
        <v>37686.954350828768</v>
      </c>
      <c r="AB88" s="2"/>
      <c r="AC88" s="2">
        <v>93758.442175208198</v>
      </c>
      <c r="AD88" s="2">
        <v>54978.015230196099</v>
      </c>
      <c r="AE88" s="2">
        <v>-38780.426945012099</v>
      </c>
      <c r="AF88" s="2">
        <f t="shared" si="48"/>
        <v>-3.9963341864192188</v>
      </c>
      <c r="AG88" s="83"/>
      <c r="AH88" s="6">
        <v>643703.54611579562</v>
      </c>
      <c r="AI88" s="6">
        <v>21751.381000544636</v>
      </c>
      <c r="AJ88" s="6">
        <v>28106.669179887966</v>
      </c>
      <c r="AK88" s="30">
        <f t="shared" si="49"/>
        <v>7869.8673703686309</v>
      </c>
      <c r="AL88" s="6"/>
      <c r="AM88" s="6">
        <f t="shared" si="50"/>
        <v>-361177.80546422116</v>
      </c>
      <c r="AN88" s="6">
        <f t="shared" si="51"/>
        <v>37686.954350828768</v>
      </c>
      <c r="AO88" s="7"/>
      <c r="AP88" s="6">
        <f t="shared" si="52"/>
        <v>-323490.85111339239</v>
      </c>
      <c r="AQ88" s="6">
        <f t="shared" si="53"/>
        <v>-32.765203191876068</v>
      </c>
      <c r="AR88" s="7"/>
      <c r="AS88" s="6">
        <f t="shared" si="54"/>
        <v>323490.85111339239</v>
      </c>
      <c r="AT88" s="6">
        <f t="shared" si="55"/>
        <v>32.765203191876068</v>
      </c>
      <c r="AU88" s="7"/>
      <c r="AV88" s="6">
        <f t="shared" si="56"/>
        <v>-54991.176396145835</v>
      </c>
      <c r="AW88" s="6">
        <f t="shared" si="57"/>
        <v>-5.5698547955176574</v>
      </c>
      <c r="AX88" s="21"/>
      <c r="AY88" s="6">
        <f t="shared" si="58"/>
        <v>-16290.719099046688</v>
      </c>
      <c r="AZ88" s="6">
        <f t="shared" si="59"/>
        <v>21751.381000544636</v>
      </c>
      <c r="BA88" s="6">
        <f t="shared" si="60"/>
        <v>7869.8673703686309</v>
      </c>
      <c r="BB88" s="6"/>
      <c r="BC88" s="6">
        <f t="shared" si="61"/>
        <v>11081.27070454957</v>
      </c>
      <c r="BD88" s="6">
        <f t="shared" si="62"/>
        <v>2249.2585673170179</v>
      </c>
      <c r="BE88" s="6">
        <f t="shared" si="63"/>
        <v>13330.529271866588</v>
      </c>
      <c r="BF88" s="6">
        <f t="shared" si="64"/>
        <v>1.12238131313173</v>
      </c>
      <c r="BG88" s="6">
        <f t="shared" si="65"/>
        <v>0.22781916006452121</v>
      </c>
      <c r="BH88" s="6">
        <f t="shared" si="66"/>
        <v>1.3502004731962511</v>
      </c>
      <c r="BI88" s="6"/>
      <c r="BJ88" s="6">
        <f t="shared" si="67"/>
        <v>-11081.27070454957</v>
      </c>
      <c r="BK88" s="6">
        <f t="shared" si="68"/>
        <v>-2249.2585673170179</v>
      </c>
      <c r="BL88" s="6">
        <f t="shared" si="69"/>
        <v>-13330.529271866588</v>
      </c>
      <c r="BM88" s="6">
        <f t="shared" si="70"/>
        <v>-1.12238131313173</v>
      </c>
      <c r="BN88" s="6">
        <f t="shared" si="71"/>
        <v>-0.22781916006452121</v>
      </c>
      <c r="BO88" s="6">
        <f t="shared" si="72"/>
        <v>-1.3502004731962511</v>
      </c>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8" t="s">
        <v>0</v>
      </c>
      <c r="DN88" s="84">
        <v>18507</v>
      </c>
      <c r="DY88" s="8" t="s">
        <v>0</v>
      </c>
      <c r="DZ88" s="8">
        <v>1</v>
      </c>
      <c r="EA88" s="8">
        <v>0</v>
      </c>
      <c r="EB88" s="8">
        <v>0</v>
      </c>
      <c r="EC88" s="8">
        <v>0</v>
      </c>
      <c r="ED88" s="8">
        <v>0</v>
      </c>
      <c r="EE88" s="8">
        <v>1</v>
      </c>
      <c r="EF88" s="8" t="s">
        <v>0</v>
      </c>
    </row>
    <row r="89" spans="1:136" s="105" customFormat="1" ht="12.75" customHeight="1" x14ac:dyDescent="0.2">
      <c r="A89" s="9">
        <v>221</v>
      </c>
      <c r="B89" s="63"/>
      <c r="C89" s="9">
        <v>5</v>
      </c>
      <c r="D89" s="9" t="s">
        <v>95</v>
      </c>
      <c r="E89" s="9"/>
      <c r="F89" s="2">
        <v>11341</v>
      </c>
      <c r="G89" s="2"/>
      <c r="H89" s="2">
        <v>11148</v>
      </c>
      <c r="I89" s="4">
        <v>-615990.43184105982</v>
      </c>
      <c r="J89" s="4">
        <f t="shared" si="40"/>
        <v>-54.315354187554874</v>
      </c>
      <c r="K89" s="4"/>
      <c r="L89" s="4">
        <v>-101552.89061911311</v>
      </c>
      <c r="M89" s="4">
        <f t="shared" si="41"/>
        <v>-9.1095165607385287</v>
      </c>
      <c r="N89" s="21"/>
      <c r="O89" s="4">
        <f t="shared" si="42"/>
        <v>-70949.177772055889</v>
      </c>
      <c r="P89" s="4">
        <f t="shared" si="43"/>
        <v>-6.3642965349888669</v>
      </c>
      <c r="Q89" s="21"/>
      <c r="R89" s="4">
        <f t="shared" si="44"/>
        <v>-172502.06839116901</v>
      </c>
      <c r="S89" s="4">
        <f t="shared" si="45"/>
        <v>-15.473813095727396</v>
      </c>
      <c r="T89" s="21"/>
      <c r="U89" s="21"/>
      <c r="V89" s="21"/>
      <c r="W89" s="22">
        <v>3377938.6751745041</v>
      </c>
      <c r="X89" s="6"/>
      <c r="Y89" s="2">
        <v>206613.82224611365</v>
      </c>
      <c r="Z89" s="82">
        <f t="shared" si="46"/>
        <v>596950.15203456825</v>
      </c>
      <c r="AA89" s="82">
        <f t="shared" si="47"/>
        <v>597038.44194399763</v>
      </c>
      <c r="AB89" s="2"/>
      <c r="AC89" s="2">
        <v>192201.081552905</v>
      </c>
      <c r="AD89" s="2">
        <v>589295.11780432798</v>
      </c>
      <c r="AE89" s="2">
        <v>397094.03625142295</v>
      </c>
      <c r="AF89" s="2">
        <f t="shared" si="48"/>
        <v>35.014023124188604</v>
      </c>
      <c r="AG89" s="83"/>
      <c r="AH89" s="6">
        <v>2117721.0098458556</v>
      </c>
      <c r="AI89" s="6">
        <v>35593.168909982145</v>
      </c>
      <c r="AJ89" s="6">
        <v>73077.339867708739</v>
      </c>
      <c r="AK89" s="30">
        <f t="shared" si="49"/>
        <v>20461.65516295845</v>
      </c>
      <c r="AL89" s="6"/>
      <c r="AM89" s="6">
        <f t="shared" si="50"/>
        <v>-528549.23342433386</v>
      </c>
      <c r="AN89" s="6">
        <f t="shared" si="51"/>
        <v>597038.44194399763</v>
      </c>
      <c r="AO89" s="7"/>
      <c r="AP89" s="6">
        <f t="shared" si="52"/>
        <v>68489.208519663778</v>
      </c>
      <c r="AQ89" s="6">
        <f t="shared" si="53"/>
        <v>6.1436319088324165</v>
      </c>
      <c r="AR89" s="7"/>
      <c r="AS89" s="6">
        <f t="shared" si="54"/>
        <v>-68489.208519663778</v>
      </c>
      <c r="AT89" s="6">
        <f t="shared" si="55"/>
        <v>-6.1436319088324165</v>
      </c>
      <c r="AU89" s="7"/>
      <c r="AV89" s="6">
        <f t="shared" si="56"/>
        <v>-170042.09913877689</v>
      </c>
      <c r="AW89" s="6">
        <f t="shared" si="57"/>
        <v>-15.253148469570945</v>
      </c>
      <c r="AX89" s="21"/>
      <c r="AY89" s="6">
        <f t="shared" si="58"/>
        <v>-53594.854820548513</v>
      </c>
      <c r="AZ89" s="6">
        <f t="shared" si="59"/>
        <v>35593.168909982145</v>
      </c>
      <c r="BA89" s="6">
        <f t="shared" si="60"/>
        <v>20461.65516295845</v>
      </c>
      <c r="BB89" s="6"/>
      <c r="BC89" s="6">
        <f t="shared" si="61"/>
        <v>489.56122046276869</v>
      </c>
      <c r="BD89" s="6">
        <f t="shared" si="62"/>
        <v>1970.4080319293462</v>
      </c>
      <c r="BE89" s="6">
        <f t="shared" si="63"/>
        <v>2459.9692523921149</v>
      </c>
      <c r="BF89" s="6">
        <f t="shared" si="64"/>
        <v>4.3914712994507415E-2</v>
      </c>
      <c r="BG89" s="6">
        <f t="shared" si="65"/>
        <v>0.17674991316194349</v>
      </c>
      <c r="BH89" s="6">
        <f t="shared" si="66"/>
        <v>0.22066462615645091</v>
      </c>
      <c r="BI89" s="6"/>
      <c r="BJ89" s="6">
        <f t="shared" si="67"/>
        <v>-489.56122046276869</v>
      </c>
      <c r="BK89" s="6">
        <f t="shared" si="68"/>
        <v>-1970.4080319293462</v>
      </c>
      <c r="BL89" s="6">
        <f t="shared" si="69"/>
        <v>-2459.9692523921149</v>
      </c>
      <c r="BM89" s="6">
        <f t="shared" si="70"/>
        <v>-4.3914712994507415E-2</v>
      </c>
      <c r="BN89" s="6">
        <f t="shared" si="71"/>
        <v>-0.17674991316194349</v>
      </c>
      <c r="BO89" s="6">
        <f t="shared" si="72"/>
        <v>-0.22066462615645091</v>
      </c>
      <c r="BP89" s="21"/>
      <c r="BQ89" s="21"/>
      <c r="BR89" s="21"/>
      <c r="BS89" s="21"/>
      <c r="BT89" s="21"/>
      <c r="BU89" s="21"/>
      <c r="BV89" s="21"/>
      <c r="BW89" s="21"/>
      <c r="BX89" s="109"/>
      <c r="BY89" s="109"/>
      <c r="BZ89" s="109"/>
      <c r="CA89" s="109"/>
      <c r="CB89" s="109"/>
      <c r="CC89" s="109"/>
      <c r="CD89" s="109"/>
      <c r="CE89" s="109"/>
      <c r="CF89" s="109"/>
      <c r="CG89" s="109"/>
      <c r="CH89" s="109"/>
      <c r="CI89" s="109"/>
      <c r="CJ89" s="109"/>
      <c r="CK89" s="109"/>
      <c r="CL89" s="109"/>
      <c r="CM89" s="109"/>
      <c r="CN89" s="109"/>
      <c r="CO89" s="109"/>
      <c r="CP89" s="109"/>
      <c r="CQ89" s="109"/>
      <c r="CR89" s="109"/>
      <c r="CS89" s="109"/>
      <c r="CT89" s="109"/>
      <c r="CU89" s="109"/>
      <c r="CV89" s="109"/>
      <c r="CW89" s="109"/>
      <c r="CX89" s="109"/>
      <c r="CY89" s="109"/>
      <c r="CZ89" s="109"/>
      <c r="DA89" s="109"/>
      <c r="DB89" s="109"/>
      <c r="DC89" s="109"/>
      <c r="DD89" s="109"/>
      <c r="DE89" s="109"/>
      <c r="DF89" s="109"/>
      <c r="DG89" s="109"/>
      <c r="DH89" s="109"/>
      <c r="DI89" s="109"/>
      <c r="DJ89" s="109"/>
      <c r="DK89" s="109"/>
      <c r="DL89" s="109"/>
      <c r="DM89" s="116" t="s">
        <v>0</v>
      </c>
      <c r="DN89" s="117">
        <v>18546</v>
      </c>
      <c r="DY89" s="116" t="s">
        <v>0</v>
      </c>
      <c r="DZ89" s="116">
        <v>1</v>
      </c>
      <c r="EA89" s="116">
        <v>0</v>
      </c>
      <c r="EB89" s="116">
        <v>0</v>
      </c>
      <c r="EC89" s="116">
        <v>0</v>
      </c>
      <c r="ED89" s="116">
        <v>0</v>
      </c>
      <c r="EE89" s="116">
        <v>1</v>
      </c>
      <c r="EF89" s="116" t="s">
        <v>0</v>
      </c>
    </row>
    <row r="90" spans="1:136" ht="12.75" customHeight="1" x14ac:dyDescent="0.2">
      <c r="A90" s="9">
        <v>244</v>
      </c>
      <c r="B90" s="63"/>
      <c r="C90" s="9">
        <v>5</v>
      </c>
      <c r="D90" s="9" t="s">
        <v>102</v>
      </c>
      <c r="E90" s="9"/>
      <c r="F90" s="2">
        <v>12040</v>
      </c>
      <c r="H90" s="2">
        <v>12173</v>
      </c>
      <c r="I90" s="4">
        <v>839264.66291651153</v>
      </c>
      <c r="J90" s="4">
        <f t="shared" si="40"/>
        <v>69.70636735186973</v>
      </c>
      <c r="K90" s="4"/>
      <c r="L90" s="4">
        <v>356393.28880427079</v>
      </c>
      <c r="M90" s="4">
        <f t="shared" si="41"/>
        <v>29.277358810833057</v>
      </c>
      <c r="N90" s="21"/>
      <c r="O90" s="4">
        <f t="shared" si="42"/>
        <v>169716.06784138386</v>
      </c>
      <c r="P90" s="4">
        <f t="shared" si="43"/>
        <v>13.942008366169709</v>
      </c>
      <c r="Q90" s="21"/>
      <c r="R90" s="4">
        <f t="shared" si="44"/>
        <v>526109.35664565465</v>
      </c>
      <c r="S90" s="4">
        <f t="shared" si="45"/>
        <v>43.219367177002766</v>
      </c>
      <c r="T90" s="21"/>
      <c r="U90" s="21"/>
      <c r="V90" s="21"/>
      <c r="W90" s="22">
        <v>2622789.6320502493</v>
      </c>
      <c r="X90" s="6"/>
      <c r="Y90" s="2">
        <v>313575.5611816544</v>
      </c>
      <c r="Z90" s="82">
        <f t="shared" si="46"/>
        <v>227953.62954431924</v>
      </c>
      <c r="AA90" s="82">
        <f t="shared" si="47"/>
        <v>227987.34426109749</v>
      </c>
      <c r="AB90" s="2"/>
      <c r="AC90" s="2">
        <v>153050.78584940601</v>
      </c>
      <c r="AD90" s="2">
        <v>68364.343976941105</v>
      </c>
      <c r="AE90" s="2">
        <v>-84686.4418724649</v>
      </c>
      <c r="AF90" s="2">
        <f t="shared" si="48"/>
        <v>-7.0337576306033966</v>
      </c>
      <c r="AG90" s="83"/>
      <c r="AH90" s="6">
        <v>986460.09028468747</v>
      </c>
      <c r="AI90" s="6">
        <v>27683.575818874968</v>
      </c>
      <c r="AJ90" s="6">
        <v>35601.780961191384</v>
      </c>
      <c r="AK90" s="30">
        <f t="shared" si="49"/>
        <v>9968.4986691335889</v>
      </c>
      <c r="AL90" s="6"/>
      <c r="AM90" s="6">
        <f t="shared" si="50"/>
        <v>-410390.35422448424</v>
      </c>
      <c r="AN90" s="6">
        <f t="shared" si="51"/>
        <v>227987.34426109749</v>
      </c>
      <c r="AO90" s="7"/>
      <c r="AP90" s="6">
        <f t="shared" si="52"/>
        <v>-182403.00996338675</v>
      </c>
      <c r="AQ90" s="6">
        <f t="shared" si="53"/>
        <v>-14.984228206965149</v>
      </c>
      <c r="AR90" s="7"/>
      <c r="AS90" s="6">
        <f t="shared" si="54"/>
        <v>182403.00996338675</v>
      </c>
      <c r="AT90" s="6">
        <f t="shared" si="55"/>
        <v>14.984228206965149</v>
      </c>
      <c r="AU90" s="7"/>
      <c r="AV90" s="6">
        <f t="shared" si="56"/>
        <v>538796.29876765748</v>
      </c>
      <c r="AW90" s="6">
        <f t="shared" si="57"/>
        <v>44.261587017798199</v>
      </c>
      <c r="AX90" s="21"/>
      <c r="AY90" s="6">
        <f t="shared" si="58"/>
        <v>-24965.132366005681</v>
      </c>
      <c r="AZ90" s="6">
        <f t="shared" si="59"/>
        <v>27683.575818874968</v>
      </c>
      <c r="BA90" s="6">
        <f t="shared" si="60"/>
        <v>9968.4986691335889</v>
      </c>
      <c r="BB90" s="6"/>
      <c r="BC90" s="6">
        <f t="shared" si="61"/>
        <v>11331.890280635891</v>
      </c>
      <c r="BD90" s="6">
        <f t="shared" si="62"/>
        <v>1355.0518413670015</v>
      </c>
      <c r="BE90" s="6">
        <f t="shared" si="63"/>
        <v>12686.942122002893</v>
      </c>
      <c r="BF90" s="6">
        <f t="shared" si="64"/>
        <v>0.9309036622554745</v>
      </c>
      <c r="BG90" s="6">
        <f t="shared" si="65"/>
        <v>0.11131617853996563</v>
      </c>
      <c r="BH90" s="6">
        <f t="shared" si="66"/>
        <v>1.0422198407954402</v>
      </c>
      <c r="BI90" s="6"/>
      <c r="BJ90" s="6">
        <f t="shared" si="67"/>
        <v>-11331.890280635891</v>
      </c>
      <c r="BK90" s="6">
        <f t="shared" si="68"/>
        <v>-1355.0518413670015</v>
      </c>
      <c r="BL90" s="6">
        <f t="shared" si="69"/>
        <v>-12686.942122002893</v>
      </c>
      <c r="BM90" s="6">
        <f t="shared" si="70"/>
        <v>-0.9309036622554745</v>
      </c>
      <c r="BN90" s="6">
        <f t="shared" si="71"/>
        <v>-0.11131617853996563</v>
      </c>
      <c r="BO90" s="6">
        <f t="shared" si="72"/>
        <v>-1.0422198407954402</v>
      </c>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8" t="s">
        <v>0</v>
      </c>
      <c r="DN90" s="84">
        <v>18623</v>
      </c>
      <c r="DY90" s="8" t="s">
        <v>0</v>
      </c>
      <c r="DZ90" s="8">
        <v>1</v>
      </c>
      <c r="EA90" s="8">
        <v>0</v>
      </c>
      <c r="EB90" s="8">
        <v>0</v>
      </c>
      <c r="EC90" s="8">
        <v>0</v>
      </c>
      <c r="ED90" s="8">
        <v>0</v>
      </c>
      <c r="EE90" s="8">
        <v>1</v>
      </c>
      <c r="EF90" s="8" t="s">
        <v>0</v>
      </c>
    </row>
    <row r="91" spans="1:136" ht="12.75" customHeight="1" x14ac:dyDescent="0.2">
      <c r="A91" s="9">
        <v>293</v>
      </c>
      <c r="B91" s="63"/>
      <c r="C91" s="9">
        <v>5</v>
      </c>
      <c r="D91" s="9" t="s">
        <v>119</v>
      </c>
      <c r="E91" s="9"/>
      <c r="F91" s="2">
        <v>14991</v>
      </c>
      <c r="H91" s="2">
        <v>14944</v>
      </c>
      <c r="I91" s="4">
        <v>-605895.72253212845</v>
      </c>
      <c r="J91" s="4">
        <f t="shared" si="40"/>
        <v>-40.417298547937328</v>
      </c>
      <c r="K91" s="4"/>
      <c r="L91" s="4">
        <v>-1037592.5237864398</v>
      </c>
      <c r="M91" s="4">
        <f t="shared" si="41"/>
        <v>-69.43204789791487</v>
      </c>
      <c r="N91" s="21"/>
      <c r="O91" s="4">
        <f t="shared" si="42"/>
        <v>-12224.982718117943</v>
      </c>
      <c r="P91" s="4">
        <f t="shared" si="43"/>
        <v>-0.81805291207962683</v>
      </c>
      <c r="Q91" s="21"/>
      <c r="R91" s="4">
        <f t="shared" si="44"/>
        <v>-1049817.5065045578</v>
      </c>
      <c r="S91" s="4">
        <f t="shared" si="45"/>
        <v>-70.250100809994493</v>
      </c>
      <c r="T91" s="21"/>
      <c r="U91" s="21"/>
      <c r="V91" s="21"/>
      <c r="W91" s="22">
        <v>4580471.1657867301</v>
      </c>
      <c r="X91" s="6"/>
      <c r="Y91" s="2">
        <v>489097.04216441239</v>
      </c>
      <c r="Z91" s="82">
        <f t="shared" si="46"/>
        <v>659538.75432018039</v>
      </c>
      <c r="AA91" s="82">
        <f t="shared" si="47"/>
        <v>659636.30118684203</v>
      </c>
      <c r="AB91" s="2"/>
      <c r="AC91" s="2">
        <v>265029.63256780099</v>
      </c>
      <c r="AD91" s="2">
        <v>436007.39668230299</v>
      </c>
      <c r="AE91" s="2">
        <v>170977.764114502</v>
      </c>
      <c r="AF91" s="2">
        <f t="shared" si="48"/>
        <v>11.405360824127943</v>
      </c>
      <c r="AG91" s="83"/>
      <c r="AH91" s="6">
        <v>2484077.1055257814</v>
      </c>
      <c r="AI91" s="6">
        <v>94915.11709328572</v>
      </c>
      <c r="AJ91" s="6">
        <v>133038.23411813672</v>
      </c>
      <c r="AK91" s="30">
        <f t="shared" si="49"/>
        <v>37250.705553078289</v>
      </c>
      <c r="AL91" s="6"/>
      <c r="AM91" s="6">
        <f t="shared" si="50"/>
        <v>-716710.62035303877</v>
      </c>
      <c r="AN91" s="6">
        <f t="shared" si="51"/>
        <v>659636.30118684203</v>
      </c>
      <c r="AO91" s="7"/>
      <c r="AP91" s="6">
        <f t="shared" si="52"/>
        <v>-57074.319166196743</v>
      </c>
      <c r="AQ91" s="6">
        <f t="shared" si="53"/>
        <v>-3.8192130063033152</v>
      </c>
      <c r="AR91" s="7"/>
      <c r="AS91" s="6">
        <f t="shared" si="54"/>
        <v>57074.319166196743</v>
      </c>
      <c r="AT91" s="6">
        <f t="shared" si="55"/>
        <v>3.8192130063033152</v>
      </c>
      <c r="AU91" s="7"/>
      <c r="AV91" s="6">
        <f t="shared" si="56"/>
        <v>-980518.20462024305</v>
      </c>
      <c r="AW91" s="6">
        <f t="shared" si="57"/>
        <v>-65.612834891611556</v>
      </c>
      <c r="AX91" s="21"/>
      <c r="AY91" s="6">
        <f t="shared" si="58"/>
        <v>-62866.52076204936</v>
      </c>
      <c r="AZ91" s="6">
        <f t="shared" si="59"/>
        <v>94915.11709328572</v>
      </c>
      <c r="BA91" s="6">
        <f t="shared" si="60"/>
        <v>37250.705553078289</v>
      </c>
      <c r="BB91" s="6"/>
      <c r="BC91" s="6">
        <f t="shared" si="61"/>
        <v>53738.745051134167</v>
      </c>
      <c r="BD91" s="6">
        <f t="shared" si="62"/>
        <v>15560.556833180523</v>
      </c>
      <c r="BE91" s="6">
        <f t="shared" si="63"/>
        <v>69299.301884314686</v>
      </c>
      <c r="BF91" s="6">
        <f t="shared" si="64"/>
        <v>3.5960081003167939</v>
      </c>
      <c r="BG91" s="6">
        <f t="shared" si="65"/>
        <v>1.0412578180661485</v>
      </c>
      <c r="BH91" s="6">
        <f t="shared" si="66"/>
        <v>4.6372659183829423</v>
      </c>
      <c r="BI91" s="6"/>
      <c r="BJ91" s="6">
        <f t="shared" si="67"/>
        <v>-53738.745051134167</v>
      </c>
      <c r="BK91" s="6">
        <f t="shared" si="68"/>
        <v>-15560.556833180523</v>
      </c>
      <c r="BL91" s="6">
        <f t="shared" si="69"/>
        <v>-69299.301884314686</v>
      </c>
      <c r="BM91" s="6">
        <f t="shared" si="70"/>
        <v>-3.5960081003167939</v>
      </c>
      <c r="BN91" s="6">
        <f t="shared" si="71"/>
        <v>-1.0412578180661485</v>
      </c>
      <c r="BO91" s="6">
        <f t="shared" si="72"/>
        <v>-4.6372659183829423</v>
      </c>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8" t="s">
        <v>0</v>
      </c>
      <c r="DN91" s="84">
        <v>18797</v>
      </c>
      <c r="DY91" s="8" t="s">
        <v>0</v>
      </c>
      <c r="DZ91" s="8">
        <v>1</v>
      </c>
      <c r="EA91" s="8">
        <v>0</v>
      </c>
      <c r="EB91" s="8">
        <v>0</v>
      </c>
      <c r="EC91" s="8">
        <v>0</v>
      </c>
      <c r="ED91" s="8">
        <v>0</v>
      </c>
      <c r="EE91" s="8">
        <v>1</v>
      </c>
      <c r="EF91" s="8" t="s">
        <v>0</v>
      </c>
    </row>
    <row r="92" spans="1:136" ht="12.75" customHeight="1" x14ac:dyDescent="0.2">
      <c r="A92" s="9">
        <v>252</v>
      </c>
      <c r="B92" s="63"/>
      <c r="C92" s="9">
        <v>5</v>
      </c>
      <c r="D92" s="9" t="s">
        <v>128</v>
      </c>
      <c r="E92" s="9"/>
      <c r="F92" s="2">
        <v>16475</v>
      </c>
      <c r="H92" s="2">
        <v>16486</v>
      </c>
      <c r="I92" s="4">
        <v>-949295.00937062316</v>
      </c>
      <c r="J92" s="4">
        <f t="shared" si="40"/>
        <v>-57.620334407928567</v>
      </c>
      <c r="K92" s="4"/>
      <c r="L92" s="4">
        <v>-947726.89882192668</v>
      </c>
      <c r="M92" s="4">
        <f t="shared" si="41"/>
        <v>-57.486770521771604</v>
      </c>
      <c r="N92" s="21"/>
      <c r="O92" s="4">
        <f t="shared" si="42"/>
        <v>180194.74153129215</v>
      </c>
      <c r="P92" s="4">
        <f t="shared" si="43"/>
        <v>10.93016750766057</v>
      </c>
      <c r="Q92" s="21"/>
      <c r="R92" s="4">
        <f t="shared" si="44"/>
        <v>-767532.15729063447</v>
      </c>
      <c r="S92" s="4">
        <f t="shared" si="45"/>
        <v>-46.556603014111033</v>
      </c>
      <c r="T92" s="21"/>
      <c r="U92" s="21"/>
      <c r="V92" s="21"/>
      <c r="W92" s="22">
        <v>3074641.5518917278</v>
      </c>
      <c r="X92" s="6"/>
      <c r="Y92" s="2">
        <v>222041.87891094721</v>
      </c>
      <c r="Z92" s="82">
        <f t="shared" si="46"/>
        <v>288789.43877506221</v>
      </c>
      <c r="AA92" s="82">
        <f t="shared" si="47"/>
        <v>288832.15120809659</v>
      </c>
      <c r="AB92" s="2"/>
      <c r="AC92" s="2">
        <v>154346.849127655</v>
      </c>
      <c r="AD92" s="2">
        <v>221049.87283026901</v>
      </c>
      <c r="AE92" s="2">
        <v>66703.023702614009</v>
      </c>
      <c r="AF92" s="2">
        <f t="shared" si="48"/>
        <v>4.0487419546351449</v>
      </c>
      <c r="AG92" s="83"/>
      <c r="AH92" s="6">
        <v>1733396.021208236</v>
      </c>
      <c r="AI92" s="6">
        <v>37570.567182758889</v>
      </c>
      <c r="AJ92" s="6">
        <v>65582.22808640523</v>
      </c>
      <c r="AK92" s="30">
        <f t="shared" si="49"/>
        <v>18363.023864193467</v>
      </c>
      <c r="AL92" s="6"/>
      <c r="AM92" s="6">
        <f t="shared" si="50"/>
        <v>-481092.04801446677</v>
      </c>
      <c r="AN92" s="6">
        <f t="shared" si="51"/>
        <v>288832.15120809659</v>
      </c>
      <c r="AO92" s="7"/>
      <c r="AP92" s="6">
        <f t="shared" si="52"/>
        <v>-192259.89680637018</v>
      </c>
      <c r="AQ92" s="6">
        <f t="shared" si="53"/>
        <v>-11.662009996746947</v>
      </c>
      <c r="AR92" s="7"/>
      <c r="AS92" s="6">
        <f t="shared" si="54"/>
        <v>192259.89680637018</v>
      </c>
      <c r="AT92" s="6">
        <f t="shared" si="55"/>
        <v>11.662009996746947</v>
      </c>
      <c r="AU92" s="7"/>
      <c r="AV92" s="6">
        <f t="shared" si="56"/>
        <v>-755467.00201555644</v>
      </c>
      <c r="AW92" s="6">
        <f t="shared" si="57"/>
        <v>-45.824760525024651</v>
      </c>
      <c r="AX92" s="21"/>
      <c r="AY92" s="6">
        <f t="shared" si="58"/>
        <v>-43868.435771874363</v>
      </c>
      <c r="AZ92" s="6">
        <f t="shared" si="59"/>
        <v>37570.567182758889</v>
      </c>
      <c r="BA92" s="6">
        <f t="shared" si="60"/>
        <v>18363.023864193467</v>
      </c>
      <c r="BB92" s="6"/>
      <c r="BC92" s="6">
        <f t="shared" si="61"/>
        <v>8837.578457536416</v>
      </c>
      <c r="BD92" s="6">
        <f t="shared" si="62"/>
        <v>3227.5768175416033</v>
      </c>
      <c r="BE92" s="6">
        <f t="shared" si="63"/>
        <v>12065.155275078019</v>
      </c>
      <c r="BF92" s="6">
        <f t="shared" si="64"/>
        <v>0.53606565919789007</v>
      </c>
      <c r="BG92" s="6">
        <f t="shared" si="65"/>
        <v>0.19577682988848741</v>
      </c>
      <c r="BH92" s="6">
        <f t="shared" si="66"/>
        <v>0.7318424890863775</v>
      </c>
      <c r="BI92" s="6"/>
      <c r="BJ92" s="6">
        <f t="shared" si="67"/>
        <v>-8837.578457536416</v>
      </c>
      <c r="BK92" s="6">
        <f t="shared" si="68"/>
        <v>-3227.5768175416033</v>
      </c>
      <c r="BL92" s="6">
        <f t="shared" si="69"/>
        <v>-12065.155275078019</v>
      </c>
      <c r="BM92" s="6">
        <f t="shared" si="70"/>
        <v>-0.53606565919789007</v>
      </c>
      <c r="BN92" s="6">
        <f t="shared" si="71"/>
        <v>-0.19577682988848741</v>
      </c>
      <c r="BO92" s="6">
        <f t="shared" si="72"/>
        <v>-0.7318424890863775</v>
      </c>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8" t="s">
        <v>0</v>
      </c>
      <c r="DN92" s="84">
        <v>18923</v>
      </c>
      <c r="DY92" s="8" t="s">
        <v>0</v>
      </c>
      <c r="DZ92" s="8">
        <v>1</v>
      </c>
      <c r="EA92" s="8">
        <v>0</v>
      </c>
      <c r="EB92" s="8">
        <v>0</v>
      </c>
      <c r="EC92" s="8">
        <v>0</v>
      </c>
      <c r="ED92" s="8">
        <v>0</v>
      </c>
      <c r="EE92" s="8">
        <v>1</v>
      </c>
      <c r="EF92" s="8" t="s">
        <v>0</v>
      </c>
    </row>
    <row r="93" spans="1:136" ht="12.75" customHeight="1" x14ac:dyDescent="0.2">
      <c r="A93" s="105">
        <v>246</v>
      </c>
      <c r="B93" s="106"/>
      <c r="C93" s="105">
        <v>5</v>
      </c>
      <c r="D93" s="105" t="s">
        <v>143</v>
      </c>
      <c r="E93" s="105"/>
      <c r="F93" s="107">
        <v>18561</v>
      </c>
      <c r="G93" s="107"/>
      <c r="H93" s="107">
        <v>18546</v>
      </c>
      <c r="I93" s="108">
        <v>-147987.07413626788</v>
      </c>
      <c r="J93" s="108">
        <f t="shared" si="40"/>
        <v>-7.9730119140276861</v>
      </c>
      <c r="K93" s="108"/>
      <c r="L93" s="108">
        <v>232811.83797205333</v>
      </c>
      <c r="M93" s="108">
        <f t="shared" si="41"/>
        <v>12.553210286425823</v>
      </c>
      <c r="N93" s="109"/>
      <c r="O93" s="108">
        <f t="shared" si="42"/>
        <v>-2723129.9264586205</v>
      </c>
      <c r="P93" s="108">
        <f t="shared" si="43"/>
        <v>-146.83111864869085</v>
      </c>
      <c r="Q93" s="109"/>
      <c r="R93" s="108">
        <f t="shared" si="44"/>
        <v>-2490318.0884865671</v>
      </c>
      <c r="S93" s="108">
        <f t="shared" si="45"/>
        <v>-134.27790836226504</v>
      </c>
      <c r="T93" s="109"/>
      <c r="U93" s="109"/>
      <c r="V93" s="109"/>
      <c r="W93" s="110">
        <v>3805214.0589005062</v>
      </c>
      <c r="X93" s="111"/>
      <c r="Y93" s="107">
        <v>3046747.1958413394</v>
      </c>
      <c r="Z93" s="112">
        <f t="shared" si="46"/>
        <v>3270731.8272422054</v>
      </c>
      <c r="AA93" s="112">
        <f t="shared" si="47"/>
        <v>3271215.573859592</v>
      </c>
      <c r="AB93" s="107"/>
      <c r="AC93" s="107">
        <v>536525.29421511502</v>
      </c>
      <c r="AD93" s="107">
        <v>760691.08432788705</v>
      </c>
      <c r="AE93" s="107">
        <v>224165.79011277203</v>
      </c>
      <c r="AF93" s="107">
        <f t="shared" si="48"/>
        <v>12.077247460415496</v>
      </c>
      <c r="AG93" s="113"/>
      <c r="AH93" s="111">
        <v>1552264.2246959454</v>
      </c>
      <c r="AI93" s="111">
        <v>59321.948183303321</v>
      </c>
      <c r="AJ93" s="111">
        <v>97436.453156944481</v>
      </c>
      <c r="AK93" s="114">
        <f t="shared" si="49"/>
        <v>27282.206883944458</v>
      </c>
      <c r="AL93" s="111"/>
      <c r="AM93" s="111">
        <f t="shared" si="50"/>
        <v>-595405.41355252988</v>
      </c>
      <c r="AN93" s="111">
        <f t="shared" si="51"/>
        <v>3271215.573859592</v>
      </c>
      <c r="AO93" s="115"/>
      <c r="AP93" s="111">
        <f t="shared" si="52"/>
        <v>2675810.1603070619</v>
      </c>
      <c r="AQ93" s="111">
        <f t="shared" si="53"/>
        <v>144.27963767427272</v>
      </c>
      <c r="AR93" s="115"/>
      <c r="AS93" s="111">
        <f t="shared" si="54"/>
        <v>-2675810.1603070619</v>
      </c>
      <c r="AT93" s="111">
        <f t="shared" si="55"/>
        <v>-144.27963767427272</v>
      </c>
      <c r="AU93" s="115"/>
      <c r="AV93" s="111">
        <f t="shared" si="56"/>
        <v>-2442998.3223350085</v>
      </c>
      <c r="AW93" s="111">
        <f t="shared" si="57"/>
        <v>-131.72642738784688</v>
      </c>
      <c r="AX93" s="109"/>
      <c r="AY93" s="111">
        <f t="shared" si="58"/>
        <v>-39284.388915689116</v>
      </c>
      <c r="AZ93" s="111">
        <f t="shared" si="59"/>
        <v>59321.948183303321</v>
      </c>
      <c r="BA93" s="111">
        <f t="shared" si="60"/>
        <v>27282.206883944458</v>
      </c>
      <c r="BB93" s="111"/>
      <c r="BC93" s="111">
        <f t="shared" si="61"/>
        <v>33591.422717076479</v>
      </c>
      <c r="BD93" s="111">
        <f t="shared" si="62"/>
        <v>13728.343434482213</v>
      </c>
      <c r="BE93" s="111">
        <f t="shared" si="63"/>
        <v>47319.766151558695</v>
      </c>
      <c r="BF93" s="111">
        <f t="shared" si="64"/>
        <v>1.8112489333051052</v>
      </c>
      <c r="BG93" s="111">
        <f t="shared" si="65"/>
        <v>0.74023204111302776</v>
      </c>
      <c r="BH93" s="111">
        <f t="shared" si="66"/>
        <v>2.551480974418133</v>
      </c>
      <c r="BI93" s="111"/>
      <c r="BJ93" s="111">
        <f t="shared" si="67"/>
        <v>-33591.422717076479</v>
      </c>
      <c r="BK93" s="111">
        <f t="shared" si="68"/>
        <v>-13728.343434482213</v>
      </c>
      <c r="BL93" s="111">
        <f t="shared" si="69"/>
        <v>-47319.766151558695</v>
      </c>
      <c r="BM93" s="111">
        <f t="shared" si="70"/>
        <v>-1.8112489333051052</v>
      </c>
      <c r="BN93" s="111">
        <f t="shared" si="71"/>
        <v>-0.74023204111302776</v>
      </c>
      <c r="BO93" s="111">
        <f t="shared" si="72"/>
        <v>-2.551480974418133</v>
      </c>
      <c r="BP93" s="109"/>
      <c r="BQ93" s="109"/>
      <c r="BR93" s="109"/>
      <c r="BS93" s="109"/>
      <c r="BT93" s="109"/>
      <c r="BU93" s="109"/>
      <c r="BV93" s="109"/>
      <c r="BW93" s="109"/>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8" t="s">
        <v>0</v>
      </c>
      <c r="DN93" s="84">
        <v>18924</v>
      </c>
      <c r="DY93" s="8" t="s">
        <v>0</v>
      </c>
      <c r="DZ93" s="8">
        <v>1</v>
      </c>
      <c r="EA93" s="8">
        <v>0</v>
      </c>
      <c r="EB93" s="8">
        <v>0</v>
      </c>
      <c r="EC93" s="8">
        <v>0</v>
      </c>
      <c r="ED93" s="8">
        <v>0</v>
      </c>
      <c r="EE93" s="8">
        <v>1</v>
      </c>
      <c r="EF93" s="8" t="s">
        <v>0</v>
      </c>
    </row>
    <row r="94" spans="1:136" ht="12.75" customHeight="1" x14ac:dyDescent="0.2">
      <c r="A94" s="9">
        <v>225</v>
      </c>
      <c r="B94" s="63"/>
      <c r="C94" s="9">
        <v>5</v>
      </c>
      <c r="D94" s="9" t="s">
        <v>145</v>
      </c>
      <c r="E94" s="9"/>
      <c r="F94" s="2">
        <v>18563</v>
      </c>
      <c r="H94" s="2">
        <v>18797</v>
      </c>
      <c r="I94" s="4">
        <v>-1508738.2763581476</v>
      </c>
      <c r="J94" s="4">
        <f t="shared" si="40"/>
        <v>-81.276640433019864</v>
      </c>
      <c r="K94" s="4"/>
      <c r="L94" s="4">
        <v>-2204415.272456672</v>
      </c>
      <c r="M94" s="4">
        <f t="shared" si="41"/>
        <v>-117.27484558475672</v>
      </c>
      <c r="N94" s="21"/>
      <c r="O94" s="4">
        <f t="shared" si="42"/>
        <v>68375.083750167221</v>
      </c>
      <c r="P94" s="4">
        <f t="shared" si="43"/>
        <v>3.6375530004876961</v>
      </c>
      <c r="Q94" s="21"/>
      <c r="R94" s="4">
        <f t="shared" si="44"/>
        <v>-2136040.1887065046</v>
      </c>
      <c r="S94" s="4">
        <f t="shared" si="45"/>
        <v>-113.63729258426902</v>
      </c>
      <c r="T94" s="21"/>
      <c r="U94" s="21"/>
      <c r="V94" s="21"/>
      <c r="W94" s="22">
        <v>4707494.5230515013</v>
      </c>
      <c r="X94" s="6"/>
      <c r="Y94" s="2">
        <v>366066.64592289907</v>
      </c>
      <c r="Z94" s="82">
        <f t="shared" si="46"/>
        <v>665077.61616109079</v>
      </c>
      <c r="AA94" s="82">
        <f t="shared" si="47"/>
        <v>665175.98223452969</v>
      </c>
      <c r="AB94" s="2"/>
      <c r="AC94" s="2">
        <v>144500.85030203199</v>
      </c>
      <c r="AD94" s="2">
        <v>439789.494262853</v>
      </c>
      <c r="AE94" s="2">
        <v>295288.64396082098</v>
      </c>
      <c r="AF94" s="2">
        <f t="shared" si="48"/>
        <v>15.907377253720895</v>
      </c>
      <c r="AG94" s="83"/>
      <c r="AH94" s="6">
        <v>2120520.2206269628</v>
      </c>
      <c r="AI94" s="6">
        <v>33615.7706372053</v>
      </c>
      <c r="AJ94" s="6">
        <v>82446.22959433803</v>
      </c>
      <c r="AK94" s="30">
        <f t="shared" si="49"/>
        <v>23084.944286414651</v>
      </c>
      <c r="AL94" s="6"/>
      <c r="AM94" s="6">
        <f t="shared" si="50"/>
        <v>-736586.0842277084</v>
      </c>
      <c r="AN94" s="6">
        <f t="shared" si="51"/>
        <v>665175.98223452969</v>
      </c>
      <c r="AO94" s="7"/>
      <c r="AP94" s="6">
        <f t="shared" si="52"/>
        <v>-71410.101993178716</v>
      </c>
      <c r="AQ94" s="6">
        <f t="shared" si="53"/>
        <v>-3.7990159064307449</v>
      </c>
      <c r="AR94" s="7"/>
      <c r="AS94" s="6">
        <f t="shared" si="54"/>
        <v>71410.101993178716</v>
      </c>
      <c r="AT94" s="6">
        <f t="shared" si="55"/>
        <v>3.7990159064307449</v>
      </c>
      <c r="AU94" s="7"/>
      <c r="AV94" s="6">
        <f t="shared" si="56"/>
        <v>-2133005.1704634931</v>
      </c>
      <c r="AW94" s="6">
        <f t="shared" si="57"/>
        <v>-113.47582967832597</v>
      </c>
      <c r="AX94" s="21"/>
      <c r="AY94" s="6">
        <f t="shared" si="58"/>
        <v>-53665.696680608482</v>
      </c>
      <c r="AZ94" s="6">
        <f t="shared" si="59"/>
        <v>33615.7706372053</v>
      </c>
      <c r="BA94" s="6">
        <f t="shared" si="60"/>
        <v>23084.944286414651</v>
      </c>
      <c r="BB94" s="6"/>
      <c r="BC94" s="6">
        <f t="shared" si="61"/>
        <v>-1534.2371194822335</v>
      </c>
      <c r="BD94" s="6">
        <f t="shared" si="62"/>
        <v>4569.2553624937318</v>
      </c>
      <c r="BE94" s="6">
        <f t="shared" si="63"/>
        <v>3035.0182430114983</v>
      </c>
      <c r="BF94" s="6">
        <f t="shared" si="64"/>
        <v>-8.1621382107901985E-2</v>
      </c>
      <c r="BG94" s="6">
        <f t="shared" si="65"/>
        <v>0.24308428805095131</v>
      </c>
      <c r="BH94" s="6">
        <f t="shared" si="66"/>
        <v>0.16146290594304932</v>
      </c>
      <c r="BI94" s="6"/>
      <c r="BJ94" s="6">
        <f t="shared" si="67"/>
        <v>1534.2371194822335</v>
      </c>
      <c r="BK94" s="6">
        <f t="shared" si="68"/>
        <v>-4569.2553624937318</v>
      </c>
      <c r="BL94" s="6">
        <f t="shared" si="69"/>
        <v>-3035.0182430114983</v>
      </c>
      <c r="BM94" s="6">
        <f t="shared" si="70"/>
        <v>8.1621382107901985E-2</v>
      </c>
      <c r="BN94" s="6">
        <f t="shared" si="71"/>
        <v>-0.24308428805095131</v>
      </c>
      <c r="BO94" s="6">
        <f t="shared" si="72"/>
        <v>-0.16146290594304932</v>
      </c>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8" t="s">
        <v>0</v>
      </c>
      <c r="DN94" s="84">
        <v>19076</v>
      </c>
      <c r="DY94" s="8" t="s">
        <v>0</v>
      </c>
      <c r="DZ94" s="8">
        <v>1</v>
      </c>
      <c r="EA94" s="8">
        <v>0</v>
      </c>
      <c r="EB94" s="8">
        <v>0</v>
      </c>
      <c r="EC94" s="8">
        <v>0</v>
      </c>
      <c r="ED94" s="8">
        <v>0</v>
      </c>
      <c r="EE94" s="8">
        <v>1</v>
      </c>
      <c r="EF94" s="8" t="s">
        <v>0</v>
      </c>
    </row>
    <row r="95" spans="1:136" ht="12.75" customHeight="1" x14ac:dyDescent="0.2">
      <c r="A95" s="9">
        <v>668</v>
      </c>
      <c r="B95" s="63"/>
      <c r="C95" s="9">
        <v>5</v>
      </c>
      <c r="D95" s="9" t="s">
        <v>148</v>
      </c>
      <c r="E95" s="9"/>
      <c r="F95" s="2">
        <v>18820</v>
      </c>
      <c r="H95" s="2">
        <v>19076</v>
      </c>
      <c r="I95" s="4">
        <v>1162042.8679968375</v>
      </c>
      <c r="J95" s="4">
        <f t="shared" si="40"/>
        <v>61.745104569438759</v>
      </c>
      <c r="K95" s="4"/>
      <c r="L95" s="4">
        <v>1113363.4825152308</v>
      </c>
      <c r="M95" s="4">
        <f t="shared" si="41"/>
        <v>58.364619548921723</v>
      </c>
      <c r="N95" s="21"/>
      <c r="O95" s="4">
        <f t="shared" si="42"/>
        <v>-197297.83543063057</v>
      </c>
      <c r="P95" s="4">
        <f t="shared" si="43"/>
        <v>-10.342725698816867</v>
      </c>
      <c r="Q95" s="21"/>
      <c r="R95" s="4">
        <f t="shared" si="44"/>
        <v>916065.64708460018</v>
      </c>
      <c r="S95" s="4">
        <f t="shared" si="45"/>
        <v>48.021893850104853</v>
      </c>
      <c r="T95" s="21"/>
      <c r="U95" s="21"/>
      <c r="V95" s="21"/>
      <c r="W95" s="22">
        <v>3109457.8389593503</v>
      </c>
      <c r="X95" s="6"/>
      <c r="Y95" s="2">
        <v>585569.84821896662</v>
      </c>
      <c r="Z95" s="82">
        <f t="shared" si="46"/>
        <v>693849.88636405836</v>
      </c>
      <c r="AA95" s="82">
        <f t="shared" si="47"/>
        <v>693952.50790358882</v>
      </c>
      <c r="AB95" s="2"/>
      <c r="AC95" s="2">
        <v>245482.549078376</v>
      </c>
      <c r="AD95" s="2">
        <v>352309.468657461</v>
      </c>
      <c r="AE95" s="2">
        <v>106826.91957908499</v>
      </c>
      <c r="AF95" s="2">
        <f t="shared" si="48"/>
        <v>5.6762443984636022</v>
      </c>
      <c r="AG95" s="83"/>
      <c r="AH95" s="6">
        <v>1704081.457701812</v>
      </c>
      <c r="AI95" s="6">
        <v>17796.584454991047</v>
      </c>
      <c r="AJ95" s="6">
        <v>54339.560414450054</v>
      </c>
      <c r="AK95" s="30">
        <f t="shared" si="49"/>
        <v>15215.076916046017</v>
      </c>
      <c r="AL95" s="6"/>
      <c r="AM95" s="6">
        <f t="shared" si="50"/>
        <v>-486539.78511387482</v>
      </c>
      <c r="AN95" s="6">
        <f t="shared" si="51"/>
        <v>693952.50790358882</v>
      </c>
      <c r="AO95" s="7"/>
      <c r="AP95" s="6">
        <f t="shared" si="52"/>
        <v>207412.722789714</v>
      </c>
      <c r="AQ95" s="6">
        <f t="shared" si="53"/>
        <v>10.872967225294296</v>
      </c>
      <c r="AR95" s="7"/>
      <c r="AS95" s="6">
        <f t="shared" si="54"/>
        <v>-207412.722789714</v>
      </c>
      <c r="AT95" s="6">
        <f t="shared" si="55"/>
        <v>-10.872967225294296</v>
      </c>
      <c r="AU95" s="7"/>
      <c r="AV95" s="6">
        <f t="shared" si="56"/>
        <v>905950.75972551678</v>
      </c>
      <c r="AW95" s="6">
        <f t="shared" si="57"/>
        <v>47.491652323627427</v>
      </c>
      <c r="AX95" s="21"/>
      <c r="AY95" s="6">
        <f t="shared" si="58"/>
        <v>-43126.548730120507</v>
      </c>
      <c r="AZ95" s="6">
        <f t="shared" si="59"/>
        <v>17796.584454991047</v>
      </c>
      <c r="BA95" s="6">
        <f t="shared" si="60"/>
        <v>15215.076916046017</v>
      </c>
      <c r="BB95" s="6"/>
      <c r="BC95" s="6">
        <f t="shared" si="61"/>
        <v>-10450.482407939515</v>
      </c>
      <c r="BD95" s="6">
        <f t="shared" si="62"/>
        <v>335.59504885609931</v>
      </c>
      <c r="BE95" s="6">
        <f t="shared" si="63"/>
        <v>-10114.887359083416</v>
      </c>
      <c r="BF95" s="6">
        <f t="shared" si="64"/>
        <v>-0.54783405367684601</v>
      </c>
      <c r="BG95" s="6">
        <f t="shared" si="65"/>
        <v>1.7592527199418079E-2</v>
      </c>
      <c r="BH95" s="6">
        <f t="shared" si="66"/>
        <v>-0.53024152647742795</v>
      </c>
      <c r="BI95" s="6"/>
      <c r="BJ95" s="6">
        <f t="shared" si="67"/>
        <v>10450.482407939515</v>
      </c>
      <c r="BK95" s="6">
        <f t="shared" si="68"/>
        <v>-335.59504885609931</v>
      </c>
      <c r="BL95" s="6">
        <f t="shared" si="69"/>
        <v>10114.887359083416</v>
      </c>
      <c r="BM95" s="6">
        <f t="shared" si="70"/>
        <v>0.54783405367684601</v>
      </c>
      <c r="BN95" s="6">
        <f t="shared" si="71"/>
        <v>-1.7592527199418079E-2</v>
      </c>
      <c r="BO95" s="6">
        <f t="shared" si="72"/>
        <v>0.53024152647742795</v>
      </c>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8" t="s">
        <v>0</v>
      </c>
      <c r="DN95" s="84">
        <v>19110</v>
      </c>
      <c r="DY95" s="8" t="s">
        <v>0</v>
      </c>
      <c r="DZ95" s="8">
        <v>1</v>
      </c>
      <c r="EA95" s="8">
        <v>0</v>
      </c>
      <c r="EB95" s="8">
        <v>0</v>
      </c>
      <c r="EC95" s="8">
        <v>0</v>
      </c>
      <c r="ED95" s="8">
        <v>0</v>
      </c>
      <c r="EE95" s="8">
        <v>1</v>
      </c>
      <c r="EF95" s="8" t="s">
        <v>0</v>
      </c>
    </row>
    <row r="96" spans="1:136" ht="12.75" customHeight="1" x14ac:dyDescent="0.2">
      <c r="A96" s="9">
        <v>213</v>
      </c>
      <c r="B96" s="63"/>
      <c r="C96" s="9">
        <v>5</v>
      </c>
      <c r="D96" s="9" t="s">
        <v>160</v>
      </c>
      <c r="E96" s="9"/>
      <c r="F96" s="2">
        <v>20843</v>
      </c>
      <c r="H96" s="2">
        <v>20698</v>
      </c>
      <c r="I96" s="4">
        <v>-70148.332868995611</v>
      </c>
      <c r="J96" s="4">
        <f t="shared" si="40"/>
        <v>-3.3655583586333835</v>
      </c>
      <c r="K96" s="4"/>
      <c r="L96" s="4">
        <v>-731456.72782567795</v>
      </c>
      <c r="M96" s="4">
        <f t="shared" si="41"/>
        <v>-35.339488251313071</v>
      </c>
      <c r="N96" s="21"/>
      <c r="O96" s="4">
        <f t="shared" si="42"/>
        <v>192031.36779984942</v>
      </c>
      <c r="P96" s="4">
        <f t="shared" si="43"/>
        <v>9.2777740747825597</v>
      </c>
      <c r="Q96" s="21"/>
      <c r="R96" s="4">
        <f t="shared" si="44"/>
        <v>-539425.36002582847</v>
      </c>
      <c r="S96" s="4">
        <f t="shared" si="45"/>
        <v>-26.061714176530508</v>
      </c>
      <c r="T96" s="21"/>
      <c r="U96" s="21"/>
      <c r="V96" s="21"/>
      <c r="W96" s="22">
        <v>4382166.593746786</v>
      </c>
      <c r="X96" s="6"/>
      <c r="Y96" s="2">
        <v>565802.00589025451</v>
      </c>
      <c r="Z96" s="82">
        <f t="shared" si="46"/>
        <v>476319.10956727451</v>
      </c>
      <c r="AA96" s="82">
        <f t="shared" si="47"/>
        <v>476389.55794709298</v>
      </c>
      <c r="AB96" s="2"/>
      <c r="AC96" s="2">
        <v>423570.82821010199</v>
      </c>
      <c r="AD96" s="2">
        <v>333461.05876088602</v>
      </c>
      <c r="AE96" s="2">
        <v>-90109.769449215964</v>
      </c>
      <c r="AF96" s="2">
        <f t="shared" si="48"/>
        <v>-4.3232629395584112</v>
      </c>
      <c r="AG96" s="83"/>
      <c r="AH96" s="6">
        <v>2390792.2758483803</v>
      </c>
      <c r="AI96" s="6">
        <v>49434.956819419604</v>
      </c>
      <c r="AJ96" s="6">
        <v>101184.00904759701</v>
      </c>
      <c r="AK96" s="30">
        <f t="shared" si="49"/>
        <v>28331.522533327163</v>
      </c>
      <c r="AL96" s="6"/>
      <c r="AM96" s="6">
        <f t="shared" si="50"/>
        <v>-685681.71793199691</v>
      </c>
      <c r="AN96" s="6">
        <f t="shared" si="51"/>
        <v>476389.55794709298</v>
      </c>
      <c r="AO96" s="7"/>
      <c r="AP96" s="6">
        <f t="shared" si="52"/>
        <v>-209292.15998490393</v>
      </c>
      <c r="AQ96" s="6">
        <f t="shared" si="53"/>
        <v>-10.111709343168613</v>
      </c>
      <c r="AR96" s="7"/>
      <c r="AS96" s="6">
        <f t="shared" si="54"/>
        <v>209292.15998490393</v>
      </c>
      <c r="AT96" s="6">
        <f t="shared" si="55"/>
        <v>10.111709343168613</v>
      </c>
      <c r="AU96" s="7"/>
      <c r="AV96" s="6">
        <f t="shared" si="56"/>
        <v>-522164.56784077402</v>
      </c>
      <c r="AW96" s="6">
        <f t="shared" si="57"/>
        <v>-25.227778908144458</v>
      </c>
      <c r="AX96" s="21"/>
      <c r="AY96" s="6">
        <f t="shared" si="58"/>
        <v>-60505.687167692282</v>
      </c>
      <c r="AZ96" s="6">
        <f t="shared" si="59"/>
        <v>49434.956819419604</v>
      </c>
      <c r="BA96" s="6">
        <f t="shared" si="60"/>
        <v>28331.522533327163</v>
      </c>
      <c r="BB96" s="6"/>
      <c r="BC96" s="6">
        <f t="shared" si="61"/>
        <v>9804.8857532485708</v>
      </c>
      <c r="BD96" s="6">
        <f t="shared" si="62"/>
        <v>7455.9064318059463</v>
      </c>
      <c r="BE96" s="6">
        <f t="shared" si="63"/>
        <v>17260.792185054517</v>
      </c>
      <c r="BF96" s="6">
        <f t="shared" si="64"/>
        <v>0.47371174766878782</v>
      </c>
      <c r="BG96" s="6">
        <f t="shared" si="65"/>
        <v>0.36022352071726477</v>
      </c>
      <c r="BH96" s="6">
        <f t="shared" si="66"/>
        <v>0.83393526838605259</v>
      </c>
      <c r="BI96" s="6"/>
      <c r="BJ96" s="6">
        <f t="shared" si="67"/>
        <v>-9804.8857532485708</v>
      </c>
      <c r="BK96" s="6">
        <f t="shared" si="68"/>
        <v>-7455.9064318059463</v>
      </c>
      <c r="BL96" s="6">
        <f t="shared" si="69"/>
        <v>-17260.792185054517</v>
      </c>
      <c r="BM96" s="6">
        <f t="shared" si="70"/>
        <v>-0.47371174766878782</v>
      </c>
      <c r="BN96" s="6">
        <f t="shared" si="71"/>
        <v>-0.36022352071726477</v>
      </c>
      <c r="BO96" s="6">
        <f t="shared" si="72"/>
        <v>-0.83393526838605259</v>
      </c>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8" t="s">
        <v>0</v>
      </c>
      <c r="DN96" s="84">
        <v>19322</v>
      </c>
      <c r="DY96" s="8" t="s">
        <v>0</v>
      </c>
      <c r="DZ96" s="8">
        <v>1</v>
      </c>
      <c r="EA96" s="8">
        <v>0</v>
      </c>
      <c r="EB96" s="8">
        <v>0</v>
      </c>
      <c r="EC96" s="8">
        <v>0</v>
      </c>
      <c r="ED96" s="8">
        <v>0</v>
      </c>
      <c r="EE96" s="8">
        <v>1</v>
      </c>
      <c r="EF96" s="8" t="s">
        <v>0</v>
      </c>
    </row>
    <row r="97" spans="1:136" ht="12.75" customHeight="1" x14ac:dyDescent="0.2">
      <c r="A97" s="9">
        <v>230</v>
      </c>
      <c r="B97" s="63"/>
      <c r="C97" s="9">
        <v>5</v>
      </c>
      <c r="D97" s="9" t="s">
        <v>179</v>
      </c>
      <c r="E97" s="9"/>
      <c r="F97" s="2">
        <v>23026</v>
      </c>
      <c r="H97" s="2">
        <v>23086</v>
      </c>
      <c r="I97" s="4">
        <v>-59422.159038020764</v>
      </c>
      <c r="J97" s="4">
        <f t="shared" si="40"/>
        <v>-2.580654870060834</v>
      </c>
      <c r="K97" s="4"/>
      <c r="L97" s="4">
        <v>-1276140.2899235971</v>
      </c>
      <c r="M97" s="4">
        <f t="shared" si="41"/>
        <v>-55.277670013150704</v>
      </c>
      <c r="N97" s="21"/>
      <c r="O97" s="4">
        <f t="shared" si="42"/>
        <v>458082.47144888755</v>
      </c>
      <c r="P97" s="4">
        <f t="shared" si="43"/>
        <v>19.842435738061489</v>
      </c>
      <c r="Q97" s="21"/>
      <c r="R97" s="4">
        <f t="shared" si="44"/>
        <v>-818057.81847470952</v>
      </c>
      <c r="S97" s="4">
        <f t="shared" si="45"/>
        <v>-35.435234275089208</v>
      </c>
      <c r="T97" s="21"/>
      <c r="U97" s="21"/>
      <c r="V97" s="21"/>
      <c r="W97" s="22">
        <v>6465096.425507999</v>
      </c>
      <c r="X97" s="6"/>
      <c r="Y97" s="2">
        <v>646000.87359602482</v>
      </c>
      <c r="Z97" s="82">
        <f t="shared" si="46"/>
        <v>493183.57536783011</v>
      </c>
      <c r="AA97" s="82">
        <f t="shared" si="47"/>
        <v>493256.51802988141</v>
      </c>
      <c r="AB97" s="2"/>
      <c r="AC97" s="2">
        <v>457359.29992626398</v>
      </c>
      <c r="AD97" s="2">
        <v>304939.17045375198</v>
      </c>
      <c r="AE97" s="2">
        <v>-152420.129472512</v>
      </c>
      <c r="AF97" s="2">
        <f t="shared" si="48"/>
        <v>-6.619479261378963</v>
      </c>
      <c r="AG97" s="83"/>
      <c r="AH97" s="6">
        <v>1975389.9685761014</v>
      </c>
      <c r="AI97" s="6">
        <v>67231.541274410803</v>
      </c>
      <c r="AJ97" s="6">
        <v>153649.79151672081</v>
      </c>
      <c r="AK97" s="30">
        <f t="shared" si="49"/>
        <v>43021.941624681829</v>
      </c>
      <c r="AL97" s="6"/>
      <c r="AM97" s="6">
        <f t="shared" si="50"/>
        <v>-1011599.7027507094</v>
      </c>
      <c r="AN97" s="6">
        <f t="shared" si="51"/>
        <v>493256.51802988141</v>
      </c>
      <c r="AO97" s="7"/>
      <c r="AP97" s="6">
        <f t="shared" si="52"/>
        <v>-518343.18472082797</v>
      </c>
      <c r="AQ97" s="6">
        <f t="shared" si="53"/>
        <v>-22.452706606637268</v>
      </c>
      <c r="AR97" s="7"/>
      <c r="AS97" s="6">
        <f t="shared" si="54"/>
        <v>518343.18472082797</v>
      </c>
      <c r="AT97" s="6">
        <f t="shared" si="55"/>
        <v>22.452706606637268</v>
      </c>
      <c r="AU97" s="7"/>
      <c r="AV97" s="6">
        <f t="shared" si="56"/>
        <v>-757797.10520276916</v>
      </c>
      <c r="AW97" s="6">
        <f t="shared" si="57"/>
        <v>-32.824963406513433</v>
      </c>
      <c r="AX97" s="21"/>
      <c r="AY97" s="6">
        <f t="shared" si="58"/>
        <v>-49992.769627152236</v>
      </c>
      <c r="AZ97" s="6">
        <f t="shared" si="59"/>
        <v>67231.541274410803</v>
      </c>
      <c r="BA97" s="6">
        <f t="shared" si="60"/>
        <v>43021.941624681829</v>
      </c>
      <c r="BB97" s="6"/>
      <c r="BC97" s="6">
        <f t="shared" si="61"/>
        <v>34487.230683775058</v>
      </c>
      <c r="BD97" s="6">
        <f t="shared" si="62"/>
        <v>25773.482588165367</v>
      </c>
      <c r="BE97" s="6">
        <f t="shared" si="63"/>
        <v>60260.713271940425</v>
      </c>
      <c r="BF97" s="6">
        <f t="shared" si="64"/>
        <v>1.4938590783927514</v>
      </c>
      <c r="BG97" s="6">
        <f t="shared" si="65"/>
        <v>1.1164117901830273</v>
      </c>
      <c r="BH97" s="6">
        <f t="shared" si="66"/>
        <v>2.6102708685757787</v>
      </c>
      <c r="BI97" s="6"/>
      <c r="BJ97" s="6">
        <f t="shared" si="67"/>
        <v>-34487.230683775058</v>
      </c>
      <c r="BK97" s="6">
        <f t="shared" si="68"/>
        <v>-25773.482588165367</v>
      </c>
      <c r="BL97" s="6">
        <f t="shared" si="69"/>
        <v>-60260.713271940425</v>
      </c>
      <c r="BM97" s="6">
        <f t="shared" si="70"/>
        <v>-1.4938590783927514</v>
      </c>
      <c r="BN97" s="6">
        <f t="shared" si="71"/>
        <v>-1.1164117901830273</v>
      </c>
      <c r="BO97" s="6">
        <f t="shared" si="72"/>
        <v>-2.6102708685757787</v>
      </c>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8" t="s">
        <v>0</v>
      </c>
      <c r="DN97" s="84">
        <v>19334</v>
      </c>
      <c r="DY97" s="8" t="s">
        <v>0</v>
      </c>
      <c r="DZ97" s="8">
        <v>1</v>
      </c>
      <c r="EA97" s="8">
        <v>0</v>
      </c>
      <c r="EB97" s="8">
        <v>0</v>
      </c>
      <c r="EC97" s="8">
        <v>0</v>
      </c>
      <c r="ED97" s="8">
        <v>0</v>
      </c>
      <c r="EE97" s="8">
        <v>1</v>
      </c>
      <c r="EF97" s="8" t="s">
        <v>0</v>
      </c>
    </row>
    <row r="98" spans="1:136" ht="12.75" customHeight="1" x14ac:dyDescent="0.2">
      <c r="A98" s="9">
        <v>269</v>
      </c>
      <c r="B98" s="63"/>
      <c r="C98" s="9">
        <v>5</v>
      </c>
      <c r="D98" s="9" t="s">
        <v>186</v>
      </c>
      <c r="E98" s="9"/>
      <c r="F98" s="2">
        <v>23256</v>
      </c>
      <c r="H98" s="2">
        <v>23598</v>
      </c>
      <c r="I98" s="4">
        <v>1445158.0863849893</v>
      </c>
      <c r="J98" s="4">
        <f t="shared" si="40"/>
        <v>62.141300584149867</v>
      </c>
      <c r="K98" s="4"/>
      <c r="L98" s="4">
        <v>971514.39392447751</v>
      </c>
      <c r="M98" s="4">
        <f t="shared" si="41"/>
        <v>41.169353077569177</v>
      </c>
      <c r="N98" s="21"/>
      <c r="O98" s="4">
        <f t="shared" si="42"/>
        <v>-188318.41098285059</v>
      </c>
      <c r="P98" s="4">
        <f t="shared" si="43"/>
        <v>-7.9802699797800907</v>
      </c>
      <c r="Q98" s="21"/>
      <c r="R98" s="4">
        <f t="shared" si="44"/>
        <v>783195.98294162692</v>
      </c>
      <c r="S98" s="4">
        <f t="shared" si="45"/>
        <v>33.189083097789087</v>
      </c>
      <c r="T98" s="21"/>
      <c r="U98" s="21"/>
      <c r="V98" s="21"/>
      <c r="W98" s="22">
        <v>5614444.5121555496</v>
      </c>
      <c r="X98" s="6"/>
      <c r="Y98" s="2">
        <v>828720.60139659594</v>
      </c>
      <c r="Z98" s="82">
        <f t="shared" si="46"/>
        <v>1036567.2379193089</v>
      </c>
      <c r="AA98" s="82">
        <f t="shared" si="47"/>
        <v>1036720.5479188818</v>
      </c>
      <c r="AB98" s="2"/>
      <c r="AC98" s="2">
        <v>529470.42378792504</v>
      </c>
      <c r="AD98" s="2">
        <v>734304.79021610599</v>
      </c>
      <c r="AE98" s="2">
        <v>204834.36642818095</v>
      </c>
      <c r="AF98" s="2">
        <f t="shared" si="48"/>
        <v>8.8078072939534291</v>
      </c>
      <c r="AG98" s="83"/>
      <c r="AH98" s="6">
        <v>2279117.3533707862</v>
      </c>
      <c r="AI98" s="6">
        <v>57344.549910526577</v>
      </c>
      <c r="AJ98" s="6">
        <v>108679.12082890011</v>
      </c>
      <c r="AK98" s="30">
        <f t="shared" si="49"/>
        <v>30430.153832092034</v>
      </c>
      <c r="AL98" s="6"/>
      <c r="AM98" s="6">
        <f t="shared" si="50"/>
        <v>-878497.3998528769</v>
      </c>
      <c r="AN98" s="6">
        <f t="shared" si="51"/>
        <v>1036720.5479188818</v>
      </c>
      <c r="AO98" s="7"/>
      <c r="AP98" s="6">
        <f t="shared" si="52"/>
        <v>158223.14806600485</v>
      </c>
      <c r="AQ98" s="6">
        <f t="shared" si="53"/>
        <v>6.7049388959235889</v>
      </c>
      <c r="AR98" s="7"/>
      <c r="AS98" s="6">
        <f t="shared" si="54"/>
        <v>-158223.14806600485</v>
      </c>
      <c r="AT98" s="6">
        <f t="shared" si="55"/>
        <v>-6.7049388959235889</v>
      </c>
      <c r="AU98" s="7"/>
      <c r="AV98" s="6">
        <f t="shared" si="56"/>
        <v>813291.24585847266</v>
      </c>
      <c r="AW98" s="6">
        <f t="shared" si="57"/>
        <v>34.464414181645594</v>
      </c>
      <c r="AX98" s="21"/>
      <c r="AY98" s="6">
        <f t="shared" si="58"/>
        <v>-57679.440825772894</v>
      </c>
      <c r="AZ98" s="6">
        <f t="shared" si="59"/>
        <v>57344.549910526577</v>
      </c>
      <c r="BA98" s="6">
        <f t="shared" si="60"/>
        <v>30430.153832092034</v>
      </c>
      <c r="BB98" s="6"/>
      <c r="BC98" s="6">
        <f t="shared" si="61"/>
        <v>19565.616293143619</v>
      </c>
      <c r="BD98" s="6">
        <f t="shared" si="62"/>
        <v>10529.64662370213</v>
      </c>
      <c r="BE98" s="6">
        <f t="shared" si="63"/>
        <v>30095.26291684575</v>
      </c>
      <c r="BF98" s="6">
        <f t="shared" si="64"/>
        <v>0.82912180240459443</v>
      </c>
      <c r="BG98" s="6">
        <f t="shared" si="65"/>
        <v>0.44620928145190825</v>
      </c>
      <c r="BH98" s="6">
        <f t="shared" si="66"/>
        <v>1.2753310838565026</v>
      </c>
      <c r="BI98" s="6"/>
      <c r="BJ98" s="6">
        <f t="shared" si="67"/>
        <v>-19565.616293143619</v>
      </c>
      <c r="BK98" s="6">
        <f t="shared" si="68"/>
        <v>-10529.64662370213</v>
      </c>
      <c r="BL98" s="6">
        <f t="shared" si="69"/>
        <v>-30095.26291684575</v>
      </c>
      <c r="BM98" s="6">
        <f t="shared" si="70"/>
        <v>-0.82912180240459443</v>
      </c>
      <c r="BN98" s="6">
        <f t="shared" si="71"/>
        <v>-0.44620928145190825</v>
      </c>
      <c r="BO98" s="6">
        <f t="shared" si="72"/>
        <v>-1.2753310838565026</v>
      </c>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8" t="s">
        <v>0</v>
      </c>
      <c r="DN98" s="84">
        <v>19348</v>
      </c>
      <c r="DY98" s="8" t="s">
        <v>0</v>
      </c>
      <c r="DZ98" s="8">
        <v>1</v>
      </c>
      <c r="EA98" s="8">
        <v>0</v>
      </c>
      <c r="EB98" s="8">
        <v>0</v>
      </c>
      <c r="EC98" s="8">
        <v>0</v>
      </c>
      <c r="ED98" s="8">
        <v>0</v>
      </c>
      <c r="EE98" s="8">
        <v>1</v>
      </c>
      <c r="EF98" s="8" t="s">
        <v>0</v>
      </c>
    </row>
    <row r="99" spans="1:136" ht="12.75" customHeight="1" x14ac:dyDescent="0.2">
      <c r="A99" s="9">
        <v>1740</v>
      </c>
      <c r="B99" s="63"/>
      <c r="C99" s="9">
        <v>5</v>
      </c>
      <c r="D99" s="9" t="s">
        <v>191</v>
      </c>
      <c r="E99" s="9"/>
      <c r="F99" s="2">
        <v>23303</v>
      </c>
      <c r="H99" s="2">
        <v>24034</v>
      </c>
      <c r="I99" s="4">
        <v>29478.145799776074</v>
      </c>
      <c r="J99" s="4">
        <f t="shared" si="40"/>
        <v>1.2649935973812845</v>
      </c>
      <c r="K99" s="4"/>
      <c r="L99" s="4">
        <v>-534221.7742998735</v>
      </c>
      <c r="M99" s="4">
        <f t="shared" si="41"/>
        <v>-22.227751281512585</v>
      </c>
      <c r="N99" s="21"/>
      <c r="O99" s="4">
        <f t="shared" si="42"/>
        <v>-23476.619593144227</v>
      </c>
      <c r="P99" s="4">
        <f t="shared" si="43"/>
        <v>-0.97680867076409361</v>
      </c>
      <c r="Q99" s="21"/>
      <c r="R99" s="4">
        <f t="shared" si="44"/>
        <v>-557698.39389301778</v>
      </c>
      <c r="S99" s="4">
        <f t="shared" si="45"/>
        <v>-23.204559952276682</v>
      </c>
      <c r="T99" s="21"/>
      <c r="U99" s="21"/>
      <c r="V99" s="21"/>
      <c r="W99" s="22">
        <v>6186254.4346733708</v>
      </c>
      <c r="X99" s="6"/>
      <c r="Y99" s="2">
        <v>779776.03034976765</v>
      </c>
      <c r="Z99" s="82">
        <f t="shared" si="46"/>
        <v>979898.81005596323</v>
      </c>
      <c r="AA99" s="82">
        <f t="shared" si="47"/>
        <v>980043.73870183935</v>
      </c>
      <c r="AB99" s="2"/>
      <c r="AC99" s="2">
        <v>417181.33830056398</v>
      </c>
      <c r="AD99" s="2">
        <v>611217.33461800904</v>
      </c>
      <c r="AE99" s="2">
        <v>194035.99631744507</v>
      </c>
      <c r="AF99" s="2">
        <f t="shared" si="48"/>
        <v>8.3266530625861499</v>
      </c>
      <c r="AG99" s="83"/>
      <c r="AH99" s="6">
        <v>1997225.444051198</v>
      </c>
      <c r="AI99" s="6">
        <v>33615.770637205351</v>
      </c>
      <c r="AJ99" s="6">
        <v>101184.00904759701</v>
      </c>
      <c r="AK99" s="30">
        <f t="shared" si="49"/>
        <v>28331.522533327163</v>
      </c>
      <c r="AL99" s="6"/>
      <c r="AM99" s="6">
        <f t="shared" si="50"/>
        <v>-967969.03485691047</v>
      </c>
      <c r="AN99" s="6">
        <f t="shared" si="51"/>
        <v>980043.73870183935</v>
      </c>
      <c r="AO99" s="7"/>
      <c r="AP99" s="6">
        <f t="shared" si="52"/>
        <v>12074.703844928881</v>
      </c>
      <c r="AQ99" s="6">
        <f t="shared" si="53"/>
        <v>0.5024009255608255</v>
      </c>
      <c r="AR99" s="7"/>
      <c r="AS99" s="6">
        <f t="shared" si="54"/>
        <v>-12074.703844928881</v>
      </c>
      <c r="AT99" s="6">
        <f t="shared" si="55"/>
        <v>-0.5024009255608255</v>
      </c>
      <c r="AU99" s="7"/>
      <c r="AV99" s="6">
        <f t="shared" si="56"/>
        <v>-546296.47814480239</v>
      </c>
      <c r="AW99" s="6">
        <f t="shared" si="57"/>
        <v>-22.730152207073413</v>
      </c>
      <c r="AX99" s="21"/>
      <c r="AY99" s="6">
        <f t="shared" si="58"/>
        <v>-50545.3774223172</v>
      </c>
      <c r="AZ99" s="6">
        <f t="shared" si="59"/>
        <v>33615.770637205351</v>
      </c>
      <c r="BA99" s="6">
        <f t="shared" si="60"/>
        <v>28331.522533327163</v>
      </c>
      <c r="BB99" s="6"/>
      <c r="BC99" s="6">
        <f t="shared" si="61"/>
        <v>509.5124806587919</v>
      </c>
      <c r="BD99" s="6">
        <f t="shared" si="62"/>
        <v>10892.403267556554</v>
      </c>
      <c r="BE99" s="6">
        <f t="shared" si="63"/>
        <v>11401.915748215346</v>
      </c>
      <c r="BF99" s="6">
        <f t="shared" si="64"/>
        <v>2.1199653851160519E-2</v>
      </c>
      <c r="BG99" s="6">
        <f t="shared" si="65"/>
        <v>0.4532080913521076</v>
      </c>
      <c r="BH99" s="6">
        <f t="shared" si="66"/>
        <v>0.47440774520326812</v>
      </c>
      <c r="BI99" s="6"/>
      <c r="BJ99" s="6">
        <f t="shared" si="67"/>
        <v>-509.5124806587919</v>
      </c>
      <c r="BK99" s="6">
        <f t="shared" si="68"/>
        <v>-10892.403267556554</v>
      </c>
      <c r="BL99" s="6">
        <f t="shared" si="69"/>
        <v>-11401.915748215346</v>
      </c>
      <c r="BM99" s="6">
        <f t="shared" si="70"/>
        <v>-2.1199653851160519E-2</v>
      </c>
      <c r="BN99" s="6">
        <f t="shared" si="71"/>
        <v>-0.4532080913521076</v>
      </c>
      <c r="BO99" s="6">
        <f t="shared" si="72"/>
        <v>-0.47440774520326812</v>
      </c>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8" t="s">
        <v>0</v>
      </c>
      <c r="DN99" s="84">
        <v>19391</v>
      </c>
      <c r="DY99" s="8" t="s">
        <v>0</v>
      </c>
      <c r="DZ99" s="8">
        <v>1</v>
      </c>
      <c r="EA99" s="8">
        <v>0</v>
      </c>
      <c r="EB99" s="8">
        <v>0</v>
      </c>
      <c r="EC99" s="8">
        <v>0</v>
      </c>
      <c r="ED99" s="8">
        <v>0</v>
      </c>
      <c r="EE99" s="8">
        <v>1</v>
      </c>
      <c r="EF99" s="8" t="s">
        <v>0</v>
      </c>
    </row>
    <row r="100" spans="1:136" ht="12.75" customHeight="1" x14ac:dyDescent="0.2">
      <c r="A100" s="9">
        <v>273</v>
      </c>
      <c r="B100" s="63"/>
      <c r="C100" s="9">
        <v>5</v>
      </c>
      <c r="D100" s="9" t="s">
        <v>193</v>
      </c>
      <c r="E100" s="9"/>
      <c r="F100" s="2">
        <v>24428</v>
      </c>
      <c r="H100" s="2">
        <v>24198</v>
      </c>
      <c r="I100" s="4">
        <v>541293.38698103279</v>
      </c>
      <c r="J100" s="4">
        <f t="shared" si="40"/>
        <v>22.158727156583954</v>
      </c>
      <c r="K100" s="4"/>
      <c r="L100" s="4">
        <v>129405.15490509709</v>
      </c>
      <c r="M100" s="4">
        <f t="shared" si="41"/>
        <v>5.3477624144597522</v>
      </c>
      <c r="N100" s="21"/>
      <c r="O100" s="4">
        <f t="shared" si="42"/>
        <v>56316.309032292746</v>
      </c>
      <c r="P100" s="4">
        <f t="shared" si="43"/>
        <v>2.3273125478259669</v>
      </c>
      <c r="Q100" s="21"/>
      <c r="R100" s="4">
        <f t="shared" si="44"/>
        <v>185721.46393738984</v>
      </c>
      <c r="S100" s="4">
        <f t="shared" si="45"/>
        <v>7.6750749622857191</v>
      </c>
      <c r="T100" s="21"/>
      <c r="U100" s="21"/>
      <c r="V100" s="21"/>
      <c r="W100" s="22">
        <v>5323891.1459812047</v>
      </c>
      <c r="X100" s="6"/>
      <c r="Y100" s="2">
        <v>871990.54421975114</v>
      </c>
      <c r="Z100" s="82">
        <f t="shared" si="46"/>
        <v>766469.69174125511</v>
      </c>
      <c r="AA100" s="82">
        <f t="shared" si="47"/>
        <v>766583.05386945559</v>
      </c>
      <c r="AB100" s="2"/>
      <c r="AC100" s="2">
        <v>679509.64842937002</v>
      </c>
      <c r="AD100" s="2">
        <v>572985.82892591099</v>
      </c>
      <c r="AE100" s="2">
        <v>-106523.81950345903</v>
      </c>
      <c r="AF100" s="2">
        <f t="shared" si="48"/>
        <v>-4.3607261954911998</v>
      </c>
      <c r="AG100" s="83"/>
      <c r="AH100" s="6">
        <v>1897382.6503148116</v>
      </c>
      <c r="AI100" s="6">
        <v>35593.168909982145</v>
      </c>
      <c r="AJ100" s="6">
        <v>80572.45164901216</v>
      </c>
      <c r="AK100" s="30">
        <f t="shared" si="49"/>
        <v>22560.286461723408</v>
      </c>
      <c r="AL100" s="6"/>
      <c r="AM100" s="6">
        <f t="shared" si="50"/>
        <v>-833034.24207296956</v>
      </c>
      <c r="AN100" s="6">
        <f t="shared" si="51"/>
        <v>766583.05386945559</v>
      </c>
      <c r="AO100" s="7"/>
      <c r="AP100" s="6">
        <f t="shared" si="52"/>
        <v>-66451.188203513972</v>
      </c>
      <c r="AQ100" s="6">
        <f t="shared" si="53"/>
        <v>-2.7461438219486722</v>
      </c>
      <c r="AR100" s="7"/>
      <c r="AS100" s="6">
        <f t="shared" si="54"/>
        <v>66451.188203513972</v>
      </c>
      <c r="AT100" s="6">
        <f t="shared" si="55"/>
        <v>2.7461438219486722</v>
      </c>
      <c r="AU100" s="7"/>
      <c r="AV100" s="6">
        <f t="shared" si="56"/>
        <v>195856.34310861106</v>
      </c>
      <c r="AW100" s="6">
        <f t="shared" si="57"/>
        <v>8.093906236408424</v>
      </c>
      <c r="AX100" s="21"/>
      <c r="AY100" s="6">
        <f t="shared" si="58"/>
        <v>-48018.576200484356</v>
      </c>
      <c r="AZ100" s="6">
        <f t="shared" si="59"/>
        <v>35593.168909982145</v>
      </c>
      <c r="BA100" s="6">
        <f t="shared" si="60"/>
        <v>22560.286461723408</v>
      </c>
      <c r="BB100" s="6"/>
      <c r="BC100" s="6">
        <f t="shared" si="61"/>
        <v>4141.9173599020396</v>
      </c>
      <c r="BD100" s="6">
        <f t="shared" si="62"/>
        <v>5992.9618113191864</v>
      </c>
      <c r="BE100" s="6">
        <f t="shared" si="63"/>
        <v>10134.879171221226</v>
      </c>
      <c r="BF100" s="6">
        <f t="shared" si="64"/>
        <v>0.17116775600884535</v>
      </c>
      <c r="BG100" s="6">
        <f t="shared" si="65"/>
        <v>0.24766351811386009</v>
      </c>
      <c r="BH100" s="6">
        <f t="shared" si="66"/>
        <v>0.41883127412270543</v>
      </c>
      <c r="BI100" s="6"/>
      <c r="BJ100" s="6">
        <f t="shared" si="67"/>
        <v>-4141.9173599020396</v>
      </c>
      <c r="BK100" s="6">
        <f t="shared" si="68"/>
        <v>-5992.9618113191864</v>
      </c>
      <c r="BL100" s="6">
        <f t="shared" si="69"/>
        <v>-10134.879171221226</v>
      </c>
      <c r="BM100" s="6">
        <f t="shared" si="70"/>
        <v>-0.17116775600884535</v>
      </c>
      <c r="BN100" s="6">
        <f t="shared" si="71"/>
        <v>-0.24766351811386009</v>
      </c>
      <c r="BO100" s="6">
        <f t="shared" si="72"/>
        <v>-0.41883127412270543</v>
      </c>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8" t="s">
        <v>0</v>
      </c>
      <c r="DN100" s="84">
        <v>19597</v>
      </c>
      <c r="DY100" s="8" t="s">
        <v>0</v>
      </c>
      <c r="DZ100" s="8">
        <v>1</v>
      </c>
      <c r="EA100" s="8">
        <v>0</v>
      </c>
      <c r="EB100" s="8">
        <v>0</v>
      </c>
      <c r="EC100" s="8">
        <v>0</v>
      </c>
      <c r="ED100" s="8">
        <v>0</v>
      </c>
      <c r="EE100" s="8">
        <v>1</v>
      </c>
      <c r="EF100" s="8" t="s">
        <v>0</v>
      </c>
    </row>
    <row r="101" spans="1:136" ht="12.75" customHeight="1" x14ac:dyDescent="0.2">
      <c r="A101" s="9">
        <v>285</v>
      </c>
      <c r="B101" s="63"/>
      <c r="C101" s="9">
        <v>5</v>
      </c>
      <c r="D101" s="9" t="s">
        <v>196</v>
      </c>
      <c r="E101" s="9"/>
      <c r="F101" s="2">
        <v>24199</v>
      </c>
      <c r="H101" s="2">
        <v>24417</v>
      </c>
      <c r="I101" s="4">
        <v>-368151.55709735397</v>
      </c>
      <c r="J101" s="4">
        <f t="shared" si="40"/>
        <v>-15.213502917366585</v>
      </c>
      <c r="K101" s="4"/>
      <c r="L101" s="4">
        <v>-1072378.603738341</v>
      </c>
      <c r="M101" s="4">
        <f t="shared" si="41"/>
        <v>-43.919343233744563</v>
      </c>
      <c r="N101" s="21"/>
      <c r="O101" s="4">
        <f t="shared" si="42"/>
        <v>-2371170.5217483626</v>
      </c>
      <c r="P101" s="4">
        <f t="shared" si="43"/>
        <v>-97.111460119931294</v>
      </c>
      <c r="Q101" s="21"/>
      <c r="R101" s="4">
        <f t="shared" si="44"/>
        <v>-3443549.1254867036</v>
      </c>
      <c r="S101" s="4">
        <f t="shared" si="45"/>
        <v>-141.03080335367588</v>
      </c>
      <c r="T101" s="21"/>
      <c r="U101" s="21"/>
      <c r="V101" s="21"/>
      <c r="W101" s="22">
        <v>4874746.9033946237</v>
      </c>
      <c r="X101" s="6"/>
      <c r="Y101" s="2">
        <v>4983999.1936018337</v>
      </c>
      <c r="Z101" s="82">
        <f t="shared" si="46"/>
        <v>3103900.9433362326</v>
      </c>
      <c r="AA101" s="82">
        <f t="shared" si="47"/>
        <v>3104360.0153914639</v>
      </c>
      <c r="AB101" s="2"/>
      <c r="AC101" s="2">
        <v>2129028.8598668999</v>
      </c>
      <c r="AD101" s="2">
        <v>265716.513625458</v>
      </c>
      <c r="AE101" s="2">
        <v>-1863312.346241442</v>
      </c>
      <c r="AF101" s="2">
        <f t="shared" si="48"/>
        <v>-76.999559743850654</v>
      </c>
      <c r="AG101" s="83"/>
      <c r="AH101" s="6">
        <v>2123002.6670457916</v>
      </c>
      <c r="AI101" s="6">
        <v>53389.753364973083</v>
      </c>
      <c r="AJ101" s="6">
        <v>106805.34288357386</v>
      </c>
      <c r="AK101" s="30">
        <f t="shared" si="49"/>
        <v>29905.496007400685</v>
      </c>
      <c r="AL101" s="6"/>
      <c r="AM101" s="6">
        <f t="shared" si="50"/>
        <v>-762756.22108319332</v>
      </c>
      <c r="AN101" s="6">
        <f t="shared" si="51"/>
        <v>3104360.0153914639</v>
      </c>
      <c r="AO101" s="7"/>
      <c r="AP101" s="6">
        <f t="shared" si="52"/>
        <v>2341603.7943082703</v>
      </c>
      <c r="AQ101" s="6">
        <f t="shared" si="53"/>
        <v>95.90055266037065</v>
      </c>
      <c r="AR101" s="7"/>
      <c r="AS101" s="6">
        <f t="shared" si="54"/>
        <v>-2341603.7943082703</v>
      </c>
      <c r="AT101" s="6">
        <f t="shared" si="55"/>
        <v>-95.90055266037065</v>
      </c>
      <c r="AU101" s="7"/>
      <c r="AV101" s="6">
        <f t="shared" si="56"/>
        <v>-3413982.3980466113</v>
      </c>
      <c r="AW101" s="6">
        <f t="shared" si="57"/>
        <v>-139.81989589411523</v>
      </c>
      <c r="AX101" s="21"/>
      <c r="AY101" s="6">
        <f t="shared" si="58"/>
        <v>-53728.521932281554</v>
      </c>
      <c r="AZ101" s="6">
        <f t="shared" si="59"/>
        <v>53389.753364973083</v>
      </c>
      <c r="BA101" s="6">
        <f t="shared" si="60"/>
        <v>29905.496007400685</v>
      </c>
      <c r="BB101" s="6"/>
      <c r="BC101" s="6">
        <f t="shared" si="61"/>
        <v>18198.596266709552</v>
      </c>
      <c r="BD101" s="6">
        <f t="shared" si="62"/>
        <v>11368.131173382691</v>
      </c>
      <c r="BE101" s="6">
        <f t="shared" si="63"/>
        <v>29566.727440092243</v>
      </c>
      <c r="BF101" s="6">
        <f t="shared" si="64"/>
        <v>0.74532482560140689</v>
      </c>
      <c r="BG101" s="6">
        <f t="shared" si="65"/>
        <v>0.46558263395923705</v>
      </c>
      <c r="BH101" s="6">
        <f t="shared" si="66"/>
        <v>1.2109074595606439</v>
      </c>
      <c r="BI101" s="6"/>
      <c r="BJ101" s="6">
        <f t="shared" si="67"/>
        <v>-18198.596266709552</v>
      </c>
      <c r="BK101" s="6">
        <f t="shared" si="68"/>
        <v>-11368.131173382691</v>
      </c>
      <c r="BL101" s="6">
        <f t="shared" si="69"/>
        <v>-29566.727440092243</v>
      </c>
      <c r="BM101" s="6">
        <f t="shared" si="70"/>
        <v>-0.74532482560140689</v>
      </c>
      <c r="BN101" s="6">
        <f t="shared" si="71"/>
        <v>-0.46558263395923705</v>
      </c>
      <c r="BO101" s="6">
        <f t="shared" si="72"/>
        <v>-1.2109074595606439</v>
      </c>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8" t="s">
        <v>0</v>
      </c>
      <c r="DN101" s="84">
        <v>20004</v>
      </c>
      <c r="DY101" s="8" t="s">
        <v>0</v>
      </c>
      <c r="DZ101" s="8">
        <v>0</v>
      </c>
      <c r="EA101" s="8">
        <v>1</v>
      </c>
      <c r="EB101" s="8">
        <v>0</v>
      </c>
      <c r="EC101" s="8">
        <v>0</v>
      </c>
      <c r="ED101" s="8">
        <v>0</v>
      </c>
      <c r="EE101" s="8">
        <v>1</v>
      </c>
      <c r="EF101" s="8" t="s">
        <v>0</v>
      </c>
    </row>
    <row r="102" spans="1:136" ht="12.75" customHeight="1" x14ac:dyDescent="0.2">
      <c r="A102" s="9">
        <v>263</v>
      </c>
      <c r="B102" s="63"/>
      <c r="C102" s="9">
        <v>5</v>
      </c>
      <c r="D102" s="9" t="s">
        <v>198</v>
      </c>
      <c r="E102" s="9"/>
      <c r="F102" s="2">
        <v>24250</v>
      </c>
      <c r="H102" s="2">
        <v>24693</v>
      </c>
      <c r="I102" s="4">
        <v>1086716.9225025098</v>
      </c>
      <c r="J102" s="4">
        <f t="shared" si="40"/>
        <v>44.81306896917566</v>
      </c>
      <c r="K102" s="4"/>
      <c r="L102" s="4">
        <v>718050.90212270711</v>
      </c>
      <c r="M102" s="4">
        <f t="shared" si="41"/>
        <v>29.079127773972669</v>
      </c>
      <c r="N102" s="21"/>
      <c r="O102" s="4">
        <f t="shared" si="42"/>
        <v>277791.10510824987</v>
      </c>
      <c r="P102" s="4">
        <f t="shared" si="43"/>
        <v>11.249791645739679</v>
      </c>
      <c r="Q102" s="21"/>
      <c r="R102" s="4">
        <f t="shared" si="44"/>
        <v>995842.00723095704</v>
      </c>
      <c r="S102" s="4">
        <f t="shared" si="45"/>
        <v>40.328919419712349</v>
      </c>
      <c r="T102" s="21"/>
      <c r="U102" s="21"/>
      <c r="V102" s="21"/>
      <c r="W102" s="22">
        <v>4614685.0436738329</v>
      </c>
      <c r="X102" s="6"/>
      <c r="Y102" s="2">
        <v>506089.97994455445</v>
      </c>
      <c r="Z102" s="82">
        <f t="shared" si="46"/>
        <v>408576.34963416227</v>
      </c>
      <c r="AA102" s="82">
        <f t="shared" si="47"/>
        <v>408636.77874835423</v>
      </c>
      <c r="AB102" s="2"/>
      <c r="AC102" s="2">
        <v>439655.27964984399</v>
      </c>
      <c r="AD102" s="2">
        <v>343891.07380093902</v>
      </c>
      <c r="AE102" s="2">
        <v>-95764.205848904967</v>
      </c>
      <c r="AF102" s="2">
        <f t="shared" si="48"/>
        <v>-3.9490394164496894</v>
      </c>
      <c r="AG102" s="83"/>
      <c r="AH102" s="6">
        <v>1849724.7612869546</v>
      </c>
      <c r="AI102" s="6">
        <v>41525.363728312477</v>
      </c>
      <c r="AJ102" s="6">
        <v>146154.67973541768</v>
      </c>
      <c r="AK102" s="30">
        <f t="shared" si="49"/>
        <v>40923.310325916951</v>
      </c>
      <c r="AL102" s="6"/>
      <c r="AM102" s="6">
        <f t="shared" si="50"/>
        <v>-722064.09792283736</v>
      </c>
      <c r="AN102" s="6">
        <f t="shared" si="51"/>
        <v>408636.77874835423</v>
      </c>
      <c r="AO102" s="7"/>
      <c r="AP102" s="6">
        <f t="shared" si="52"/>
        <v>-313427.31917448313</v>
      </c>
      <c r="AQ102" s="6">
        <f t="shared" si="53"/>
        <v>-12.692962344570653</v>
      </c>
      <c r="AR102" s="7"/>
      <c r="AS102" s="6">
        <f t="shared" si="54"/>
        <v>313427.31917448313</v>
      </c>
      <c r="AT102" s="6">
        <f t="shared" si="55"/>
        <v>12.692962344570653</v>
      </c>
      <c r="AU102" s="7"/>
      <c r="AV102" s="6">
        <f t="shared" si="56"/>
        <v>1031478.2212971903</v>
      </c>
      <c r="AW102" s="6">
        <f t="shared" si="57"/>
        <v>41.772090118543325</v>
      </c>
      <c r="AX102" s="21"/>
      <c r="AY102" s="6">
        <f t="shared" si="58"/>
        <v>-46812.459987996226</v>
      </c>
      <c r="AZ102" s="6">
        <f t="shared" si="59"/>
        <v>41525.363728312477</v>
      </c>
      <c r="BA102" s="6">
        <f t="shared" si="60"/>
        <v>40923.310325916951</v>
      </c>
      <c r="BB102" s="6"/>
      <c r="BC102" s="6">
        <f t="shared" si="61"/>
        <v>10864.095293083898</v>
      </c>
      <c r="BD102" s="6">
        <f t="shared" si="62"/>
        <v>24772.118773149334</v>
      </c>
      <c r="BE102" s="6">
        <f t="shared" si="63"/>
        <v>35636.214066233231</v>
      </c>
      <c r="BF102" s="6">
        <f t="shared" si="64"/>
        <v>0.43996660159089207</v>
      </c>
      <c r="BG102" s="6">
        <f t="shared" si="65"/>
        <v>1.0032040972400815</v>
      </c>
      <c r="BH102" s="6">
        <f t="shared" si="66"/>
        <v>1.4431706988309736</v>
      </c>
      <c r="BI102" s="6"/>
      <c r="BJ102" s="6">
        <f t="shared" si="67"/>
        <v>-10864.095293083898</v>
      </c>
      <c r="BK102" s="6">
        <f t="shared" si="68"/>
        <v>-24772.118773149334</v>
      </c>
      <c r="BL102" s="6">
        <f t="shared" si="69"/>
        <v>-35636.214066233231</v>
      </c>
      <c r="BM102" s="6">
        <f t="shared" si="70"/>
        <v>-0.43996660159089207</v>
      </c>
      <c r="BN102" s="6">
        <f t="shared" si="71"/>
        <v>-1.0032040972400815</v>
      </c>
      <c r="BO102" s="6">
        <f t="shared" si="72"/>
        <v>-1.4431706988309736</v>
      </c>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8" t="s">
        <v>0</v>
      </c>
      <c r="DN102" s="84">
        <v>20069</v>
      </c>
      <c r="DY102" s="8" t="s">
        <v>0</v>
      </c>
      <c r="DZ102" s="8">
        <v>0</v>
      </c>
      <c r="EA102" s="8">
        <v>1</v>
      </c>
      <c r="EB102" s="8">
        <v>0</v>
      </c>
      <c r="EC102" s="8">
        <v>0</v>
      </c>
      <c r="ED102" s="8">
        <v>0</v>
      </c>
      <c r="EE102" s="8">
        <v>1</v>
      </c>
      <c r="EF102" s="8" t="s">
        <v>0</v>
      </c>
    </row>
    <row r="103" spans="1:136" ht="12.75" customHeight="1" x14ac:dyDescent="0.2">
      <c r="A103" s="9">
        <v>226</v>
      </c>
      <c r="B103" s="63"/>
      <c r="C103" s="9">
        <v>5</v>
      </c>
      <c r="D103" s="9" t="s">
        <v>207</v>
      </c>
      <c r="E103" s="9"/>
      <c r="F103" s="2">
        <v>25398</v>
      </c>
      <c r="H103" s="2">
        <v>25332</v>
      </c>
      <c r="I103" s="4">
        <v>-749189.51982399123</v>
      </c>
      <c r="J103" s="4">
        <f t="shared" si="40"/>
        <v>-29.497973061815546</v>
      </c>
      <c r="K103" s="4"/>
      <c r="L103" s="4">
        <v>-373137.90377946431</v>
      </c>
      <c r="M103" s="4">
        <f t="shared" si="41"/>
        <v>-14.729903038823004</v>
      </c>
      <c r="N103" s="21"/>
      <c r="O103" s="4">
        <f t="shared" si="42"/>
        <v>128189.75650557088</v>
      </c>
      <c r="P103" s="4">
        <f t="shared" si="43"/>
        <v>5.0603883035516688</v>
      </c>
      <c r="Q103" s="21"/>
      <c r="R103" s="4">
        <f t="shared" si="44"/>
        <v>-244948.14727389341</v>
      </c>
      <c r="S103" s="4">
        <f t="shared" si="45"/>
        <v>-9.6695147352713331</v>
      </c>
      <c r="T103" s="21"/>
      <c r="U103" s="21"/>
      <c r="V103" s="21"/>
      <c r="W103" s="22">
        <v>5803748.6842421954</v>
      </c>
      <c r="X103" s="6"/>
      <c r="Y103" s="2">
        <v>443393.64215535496</v>
      </c>
      <c r="Z103" s="82">
        <f t="shared" si="46"/>
        <v>750563.57805564278</v>
      </c>
      <c r="AA103" s="82">
        <f t="shared" si="47"/>
        <v>750674.58764346468</v>
      </c>
      <c r="AB103" s="2"/>
      <c r="AC103" s="2">
        <v>220997.15834214501</v>
      </c>
      <c r="AD103" s="2">
        <v>528967.39488073299</v>
      </c>
      <c r="AE103" s="2">
        <v>307970.23653858795</v>
      </c>
      <c r="AF103" s="2">
        <f t="shared" si="48"/>
        <v>12.125767246971728</v>
      </c>
      <c r="AG103" s="83"/>
      <c r="AH103" s="6">
        <v>3202157.3984135422</v>
      </c>
      <c r="AI103" s="6">
        <v>75141.134365517777</v>
      </c>
      <c r="AJ103" s="6">
        <v>125543.12233683265</v>
      </c>
      <c r="AK103" s="30">
        <f t="shared" si="49"/>
        <v>35152.074254313142</v>
      </c>
      <c r="AL103" s="6"/>
      <c r="AM103" s="6">
        <f t="shared" si="50"/>
        <v>-908118.0012497498</v>
      </c>
      <c r="AN103" s="6">
        <f t="shared" si="51"/>
        <v>750674.58764346468</v>
      </c>
      <c r="AO103" s="7"/>
      <c r="AP103" s="6">
        <f t="shared" si="52"/>
        <v>-157443.41360628512</v>
      </c>
      <c r="AQ103" s="6">
        <f t="shared" si="53"/>
        <v>-6.2151987054431199</v>
      </c>
      <c r="AR103" s="7"/>
      <c r="AS103" s="6">
        <f t="shared" si="54"/>
        <v>157443.41360628512</v>
      </c>
      <c r="AT103" s="6">
        <f t="shared" si="55"/>
        <v>6.2151987054431199</v>
      </c>
      <c r="AU103" s="7"/>
      <c r="AV103" s="6">
        <f t="shared" si="56"/>
        <v>-215694.49017317919</v>
      </c>
      <c r="AW103" s="6">
        <f t="shared" si="57"/>
        <v>-8.514704333379882</v>
      </c>
      <c r="AX103" s="21"/>
      <c r="AY103" s="6">
        <f t="shared" si="58"/>
        <v>-81039.551519116736</v>
      </c>
      <c r="AZ103" s="6">
        <f t="shared" si="59"/>
        <v>75141.134365517777</v>
      </c>
      <c r="BA103" s="6">
        <f t="shared" si="60"/>
        <v>35152.074254313142</v>
      </c>
      <c r="BB103" s="6"/>
      <c r="BC103" s="6">
        <f t="shared" si="61"/>
        <v>22061.773792812841</v>
      </c>
      <c r="BD103" s="6">
        <f t="shared" si="62"/>
        <v>7191.8833079013893</v>
      </c>
      <c r="BE103" s="6">
        <f t="shared" si="63"/>
        <v>29253.65710071423</v>
      </c>
      <c r="BF103" s="6">
        <f t="shared" si="64"/>
        <v>0.87090532894413553</v>
      </c>
      <c r="BG103" s="6">
        <f t="shared" si="65"/>
        <v>0.28390507294731521</v>
      </c>
      <c r="BH103" s="6">
        <f t="shared" si="66"/>
        <v>1.1548104018914507</v>
      </c>
      <c r="BI103" s="6"/>
      <c r="BJ103" s="6">
        <f t="shared" si="67"/>
        <v>-22061.773792812841</v>
      </c>
      <c r="BK103" s="6">
        <f t="shared" si="68"/>
        <v>-7191.8833079013893</v>
      </c>
      <c r="BL103" s="6">
        <f t="shared" si="69"/>
        <v>-29253.65710071423</v>
      </c>
      <c r="BM103" s="6">
        <f t="shared" si="70"/>
        <v>-0.87090532894413553</v>
      </c>
      <c r="BN103" s="6">
        <f t="shared" si="71"/>
        <v>-0.28390507294731521</v>
      </c>
      <c r="BO103" s="6">
        <f t="shared" si="72"/>
        <v>-1.1548104018914507</v>
      </c>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8" t="s">
        <v>0</v>
      </c>
      <c r="DN103" s="84">
        <v>20175</v>
      </c>
      <c r="DY103" s="8" t="s">
        <v>0</v>
      </c>
      <c r="DZ103" s="8">
        <v>0</v>
      </c>
      <c r="EA103" s="8">
        <v>1</v>
      </c>
      <c r="EB103" s="8">
        <v>0</v>
      </c>
      <c r="EC103" s="8">
        <v>0</v>
      </c>
      <c r="ED103" s="8">
        <v>0</v>
      </c>
      <c r="EE103" s="8">
        <v>1</v>
      </c>
      <c r="EF103" s="8" t="s">
        <v>0</v>
      </c>
    </row>
    <row r="104" spans="1:136" ht="12.75" customHeight="1" x14ac:dyDescent="0.2">
      <c r="A104" s="9">
        <v>209</v>
      </c>
      <c r="B104" s="63"/>
      <c r="C104" s="9">
        <v>5</v>
      </c>
      <c r="D104" s="9" t="s">
        <v>215</v>
      </c>
      <c r="E104" s="9"/>
      <c r="F104" s="2">
        <v>25424</v>
      </c>
      <c r="H104" s="2">
        <v>25882</v>
      </c>
      <c r="I104" s="4">
        <v>332775.91812070133</v>
      </c>
      <c r="J104" s="4">
        <f t="shared" si="40"/>
        <v>13.089046496251626</v>
      </c>
      <c r="K104" s="4"/>
      <c r="L104" s="4">
        <v>-614433.50344964582</v>
      </c>
      <c r="M104" s="4">
        <f t="shared" si="41"/>
        <v>-23.739799994190783</v>
      </c>
      <c r="N104" s="21"/>
      <c r="O104" s="4">
        <f t="shared" si="42"/>
        <v>715097.40617511538</v>
      </c>
      <c r="P104" s="4">
        <f t="shared" si="43"/>
        <v>27.629140181404658</v>
      </c>
      <c r="Q104" s="21"/>
      <c r="R104" s="4">
        <f t="shared" si="44"/>
        <v>100663.90272546955</v>
      </c>
      <c r="S104" s="4">
        <f t="shared" si="45"/>
        <v>3.8893401872138766</v>
      </c>
      <c r="T104" s="21"/>
      <c r="U104" s="21"/>
      <c r="V104" s="21"/>
      <c r="W104" s="22">
        <v>5685839.4693845827</v>
      </c>
      <c r="X104" s="6"/>
      <c r="Y104" s="2">
        <v>436650.314633423</v>
      </c>
      <c r="Z104" s="82">
        <f t="shared" si="46"/>
        <v>159764.84735595359</v>
      </c>
      <c r="AA104" s="82">
        <f t="shared" si="47"/>
        <v>159788.47683968017</v>
      </c>
      <c r="AB104" s="2"/>
      <c r="AC104" s="2">
        <v>493310.258324795</v>
      </c>
      <c r="AD104" s="2">
        <v>221324.47206166299</v>
      </c>
      <c r="AE104" s="2">
        <v>-271985.786263132</v>
      </c>
      <c r="AF104" s="2">
        <f t="shared" si="48"/>
        <v>-10.69799348108606</v>
      </c>
      <c r="AG104" s="83"/>
      <c r="AH104" s="6">
        <v>2794884.0855480079</v>
      </c>
      <c r="AI104" s="6">
        <v>51412.355092196347</v>
      </c>
      <c r="AJ104" s="6">
        <v>121795.56644618108</v>
      </c>
      <c r="AK104" s="30">
        <f t="shared" si="49"/>
        <v>34102.758604930706</v>
      </c>
      <c r="AL104" s="6"/>
      <c r="AM104" s="6">
        <f t="shared" si="50"/>
        <v>-889668.63578770903</v>
      </c>
      <c r="AN104" s="6">
        <f t="shared" si="51"/>
        <v>159788.47683968017</v>
      </c>
      <c r="AO104" s="7"/>
      <c r="AP104" s="6">
        <f t="shared" si="52"/>
        <v>-729880.15894802893</v>
      </c>
      <c r="AQ104" s="6">
        <f t="shared" si="53"/>
        <v>-28.200299781625411</v>
      </c>
      <c r="AR104" s="7"/>
      <c r="AS104" s="6">
        <f t="shared" si="54"/>
        <v>729880.15894802893</v>
      </c>
      <c r="AT104" s="6">
        <f t="shared" si="55"/>
        <v>28.200299781625411</v>
      </c>
      <c r="AU104" s="7"/>
      <c r="AV104" s="6">
        <f t="shared" si="56"/>
        <v>115446.6554983831</v>
      </c>
      <c r="AW104" s="6">
        <f t="shared" si="57"/>
        <v>4.4604997874346299</v>
      </c>
      <c r="AX104" s="21"/>
      <c r="AY104" s="6">
        <f t="shared" si="58"/>
        <v>-70732.360924213513</v>
      </c>
      <c r="AZ104" s="6">
        <f t="shared" si="59"/>
        <v>51412.355092196347</v>
      </c>
      <c r="BA104" s="6">
        <f t="shared" si="60"/>
        <v>34102.758604930706</v>
      </c>
      <c r="BB104" s="6"/>
      <c r="BC104" s="6">
        <f t="shared" si="61"/>
        <v>5084.0077694771753</v>
      </c>
      <c r="BD104" s="6">
        <f t="shared" si="62"/>
        <v>9698.7450034364047</v>
      </c>
      <c r="BE104" s="6">
        <f t="shared" si="63"/>
        <v>14782.75277291358</v>
      </c>
      <c r="BF104" s="6">
        <f t="shared" si="64"/>
        <v>0.19643025150595686</v>
      </c>
      <c r="BG104" s="6">
        <f t="shared" si="65"/>
        <v>0.37472934871479813</v>
      </c>
      <c r="BH104" s="6">
        <f t="shared" si="66"/>
        <v>0.57115960022075496</v>
      </c>
      <c r="BI104" s="6"/>
      <c r="BJ104" s="6">
        <f t="shared" si="67"/>
        <v>-5084.0077694771753</v>
      </c>
      <c r="BK104" s="6">
        <f t="shared" si="68"/>
        <v>-9698.7450034364047</v>
      </c>
      <c r="BL104" s="6">
        <f t="shared" si="69"/>
        <v>-14782.75277291358</v>
      </c>
      <c r="BM104" s="6">
        <f t="shared" si="70"/>
        <v>-0.19643025150595686</v>
      </c>
      <c r="BN104" s="6">
        <f t="shared" si="71"/>
        <v>-0.37472934871479813</v>
      </c>
      <c r="BO104" s="6">
        <f t="shared" si="72"/>
        <v>-0.57115960022075496</v>
      </c>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8" t="s">
        <v>0</v>
      </c>
      <c r="DN104" s="84">
        <v>20440</v>
      </c>
      <c r="DY104" s="8" t="s">
        <v>0</v>
      </c>
      <c r="DZ104" s="8">
        <v>0</v>
      </c>
      <c r="EA104" s="8">
        <v>1</v>
      </c>
      <c r="EB104" s="8">
        <v>0</v>
      </c>
      <c r="EC104" s="8">
        <v>0</v>
      </c>
      <c r="ED104" s="8">
        <v>0</v>
      </c>
      <c r="EE104" s="8">
        <v>1</v>
      </c>
      <c r="EF104" s="8" t="s">
        <v>0</v>
      </c>
    </row>
    <row r="105" spans="1:136" ht="12.75" customHeight="1" x14ac:dyDescent="0.2">
      <c r="A105" s="9">
        <v>214</v>
      </c>
      <c r="B105" s="63"/>
      <c r="C105" s="9">
        <v>5</v>
      </c>
      <c r="D105" s="9" t="s">
        <v>222</v>
      </c>
      <c r="E105" s="9"/>
      <c r="F105" s="2">
        <v>26348</v>
      </c>
      <c r="H105" s="2">
        <v>26568</v>
      </c>
      <c r="I105" s="4">
        <v>646434.4692564467</v>
      </c>
      <c r="J105" s="4">
        <f t="shared" si="40"/>
        <v>24.53447962867947</v>
      </c>
      <c r="K105" s="4"/>
      <c r="L105" s="4">
        <v>751123.4324374795</v>
      </c>
      <c r="M105" s="4">
        <f t="shared" si="41"/>
        <v>28.271734132696459</v>
      </c>
      <c r="N105" s="21"/>
      <c r="O105" s="4">
        <f t="shared" si="42"/>
        <v>-113471.55252566155</v>
      </c>
      <c r="P105" s="4">
        <f t="shared" si="43"/>
        <v>-4.2709858674217687</v>
      </c>
      <c r="Q105" s="21"/>
      <c r="R105" s="4">
        <f t="shared" si="44"/>
        <v>637651.87991181796</v>
      </c>
      <c r="S105" s="4">
        <f t="shared" si="45"/>
        <v>24.000748265274691</v>
      </c>
      <c r="T105" s="21"/>
      <c r="U105" s="21"/>
      <c r="V105" s="21"/>
      <c r="W105" s="22">
        <v>4427388.6553934412</v>
      </c>
      <c r="X105" s="6"/>
      <c r="Y105" s="2">
        <v>748867.30730561039</v>
      </c>
      <c r="Z105" s="82">
        <f t="shared" si="46"/>
        <v>766978.62245977111</v>
      </c>
      <c r="AA105" s="82">
        <f t="shared" si="47"/>
        <v>767092.05985966208</v>
      </c>
      <c r="AB105" s="2"/>
      <c r="AC105" s="2">
        <v>442758.68786177598</v>
      </c>
      <c r="AD105" s="2">
        <v>460720.02976488601</v>
      </c>
      <c r="AE105" s="2">
        <v>17961.341903110035</v>
      </c>
      <c r="AF105" s="2">
        <f t="shared" si="48"/>
        <v>0.6816965956850628</v>
      </c>
      <c r="AG105" s="83"/>
      <c r="AH105" s="6">
        <v>1827765.982733117</v>
      </c>
      <c r="AI105" s="6">
        <v>53389.753364973083</v>
      </c>
      <c r="AJ105" s="6">
        <v>114300.45466487795</v>
      </c>
      <c r="AK105" s="30">
        <f t="shared" si="49"/>
        <v>32004.127306165828</v>
      </c>
      <c r="AL105" s="6"/>
      <c r="AM105" s="6">
        <f t="shared" si="50"/>
        <v>-692757.65634167602</v>
      </c>
      <c r="AN105" s="6">
        <f t="shared" si="51"/>
        <v>767092.05985966208</v>
      </c>
      <c r="AO105" s="7"/>
      <c r="AP105" s="6">
        <f t="shared" si="52"/>
        <v>74334.403517986066</v>
      </c>
      <c r="AQ105" s="6">
        <f t="shared" si="53"/>
        <v>2.7978923335586443</v>
      </c>
      <c r="AR105" s="7"/>
      <c r="AS105" s="6">
        <f t="shared" si="54"/>
        <v>-74334.403517986066</v>
      </c>
      <c r="AT105" s="6">
        <f t="shared" si="55"/>
        <v>-2.7978923335586443</v>
      </c>
      <c r="AU105" s="7"/>
      <c r="AV105" s="6">
        <f t="shared" si="56"/>
        <v>676789.02891949343</v>
      </c>
      <c r="AW105" s="6">
        <f t="shared" si="57"/>
        <v>25.473841799137812</v>
      </c>
      <c r="AX105" s="21"/>
      <c r="AY105" s="6">
        <f t="shared" si="58"/>
        <v>-46256.731663463455</v>
      </c>
      <c r="AZ105" s="6">
        <f t="shared" si="59"/>
        <v>53389.753364973083</v>
      </c>
      <c r="BA105" s="6">
        <f t="shared" si="60"/>
        <v>32004.127306165828</v>
      </c>
      <c r="BB105" s="6"/>
      <c r="BC105" s="6">
        <f t="shared" si="61"/>
        <v>23092.476382873188</v>
      </c>
      <c r="BD105" s="6">
        <f t="shared" si="62"/>
        <v>16044.672624802297</v>
      </c>
      <c r="BE105" s="6">
        <f t="shared" si="63"/>
        <v>39137.149007675485</v>
      </c>
      <c r="BF105" s="6">
        <f t="shared" si="64"/>
        <v>0.86918384458270059</v>
      </c>
      <c r="BG105" s="6">
        <f t="shared" si="65"/>
        <v>0.60390968928042366</v>
      </c>
      <c r="BH105" s="6">
        <f t="shared" si="66"/>
        <v>1.4730935338631244</v>
      </c>
      <c r="BI105" s="6"/>
      <c r="BJ105" s="6">
        <f t="shared" si="67"/>
        <v>-23092.476382873188</v>
      </c>
      <c r="BK105" s="6">
        <f t="shared" si="68"/>
        <v>-16044.672624802297</v>
      </c>
      <c r="BL105" s="6">
        <f t="shared" si="69"/>
        <v>-39137.149007675485</v>
      </c>
      <c r="BM105" s="6">
        <f t="shared" si="70"/>
        <v>-0.86918384458270059</v>
      </c>
      <c r="BN105" s="6">
        <f t="shared" si="71"/>
        <v>-0.60390968928042366</v>
      </c>
      <c r="BO105" s="6">
        <f t="shared" si="72"/>
        <v>-1.4730935338631244</v>
      </c>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8" t="s">
        <v>0</v>
      </c>
      <c r="DN105" s="84">
        <v>20615</v>
      </c>
      <c r="DY105" s="8" t="s">
        <v>0</v>
      </c>
      <c r="DZ105" s="8">
        <v>0</v>
      </c>
      <c r="EA105" s="8">
        <v>1</v>
      </c>
      <c r="EB105" s="8">
        <v>0</v>
      </c>
      <c r="EC105" s="8">
        <v>0</v>
      </c>
      <c r="ED105" s="8">
        <v>0</v>
      </c>
      <c r="EE105" s="8">
        <v>1</v>
      </c>
      <c r="EF105" s="8" t="s">
        <v>0</v>
      </c>
    </row>
    <row r="106" spans="1:136" ht="12.75" customHeight="1" x14ac:dyDescent="0.2">
      <c r="A106" s="9">
        <v>233</v>
      </c>
      <c r="B106" s="63"/>
      <c r="C106" s="9">
        <v>5</v>
      </c>
      <c r="D106" s="9" t="s">
        <v>223</v>
      </c>
      <c r="E106" s="9"/>
      <c r="F106" s="2">
        <v>26590</v>
      </c>
      <c r="H106" s="2">
        <v>26858</v>
      </c>
      <c r="I106" s="4">
        <v>-3329887.6914413343</v>
      </c>
      <c r="J106" s="4">
        <f t="shared" si="40"/>
        <v>-125.23082705683845</v>
      </c>
      <c r="K106" s="4"/>
      <c r="L106" s="4">
        <v>-3172741.6874029739</v>
      </c>
      <c r="M106" s="4">
        <f t="shared" si="41"/>
        <v>-118.13022888535907</v>
      </c>
      <c r="N106" s="21"/>
      <c r="O106" s="4">
        <f t="shared" si="42"/>
        <v>-2155615.2952650152</v>
      </c>
      <c r="P106" s="4">
        <f t="shared" si="43"/>
        <v>-80.259710152096773</v>
      </c>
      <c r="Q106" s="21"/>
      <c r="R106" s="4">
        <f t="shared" si="44"/>
        <v>-5328356.9826679891</v>
      </c>
      <c r="S106" s="4">
        <f t="shared" si="45"/>
        <v>-198.38993903745583</v>
      </c>
      <c r="T106" s="21"/>
      <c r="U106" s="21"/>
      <c r="V106" s="21"/>
      <c r="W106" s="22">
        <v>6610805.3964361828</v>
      </c>
      <c r="X106" s="6"/>
      <c r="Y106" s="2">
        <v>4905551.1243782472</v>
      </c>
      <c r="Z106" s="82">
        <f t="shared" si="46"/>
        <v>3126627.821669105</v>
      </c>
      <c r="AA106" s="82">
        <f t="shared" si="47"/>
        <v>3127090.2550670258</v>
      </c>
      <c r="AB106" s="2"/>
      <c r="AC106" s="2">
        <v>2295017.82700893</v>
      </c>
      <c r="AD106" s="2">
        <v>533845.34137946798</v>
      </c>
      <c r="AE106" s="2">
        <v>-1761172.4856294622</v>
      </c>
      <c r="AF106" s="2">
        <f t="shared" si="48"/>
        <v>-66.234392088358859</v>
      </c>
      <c r="AG106" s="83"/>
      <c r="AH106" s="6">
        <v>2812553.4204105893</v>
      </c>
      <c r="AI106" s="6">
        <v>88982.92227495549</v>
      </c>
      <c r="AJ106" s="6">
        <v>161144.90329802394</v>
      </c>
      <c r="AK106" s="30">
        <f t="shared" si="49"/>
        <v>45120.572923446707</v>
      </c>
      <c r="AL106" s="6"/>
      <c r="AM106" s="6">
        <f t="shared" si="50"/>
        <v>-1034398.922124685</v>
      </c>
      <c r="AN106" s="6">
        <f t="shared" si="51"/>
        <v>3127090.2550670258</v>
      </c>
      <c r="AO106" s="7"/>
      <c r="AP106" s="6">
        <f t="shared" si="52"/>
        <v>2092691.3329423408</v>
      </c>
      <c r="AQ106" s="6">
        <f t="shared" si="53"/>
        <v>77.916871432807383</v>
      </c>
      <c r="AR106" s="7"/>
      <c r="AS106" s="6">
        <f t="shared" si="54"/>
        <v>-2092691.3329423408</v>
      </c>
      <c r="AT106" s="6">
        <f t="shared" si="55"/>
        <v>-77.916871432807383</v>
      </c>
      <c r="AU106" s="7"/>
      <c r="AV106" s="6">
        <f t="shared" si="56"/>
        <v>-5265433.0203453144</v>
      </c>
      <c r="AW106" s="6">
        <f t="shared" si="57"/>
        <v>-196.04710031816646</v>
      </c>
      <c r="AX106" s="21"/>
      <c r="AY106" s="6">
        <f t="shared" si="58"/>
        <v>-71179.532875727862</v>
      </c>
      <c r="AZ106" s="6">
        <f t="shared" si="59"/>
        <v>88982.92227495549</v>
      </c>
      <c r="BA106" s="6">
        <f t="shared" si="60"/>
        <v>45120.572923446707</v>
      </c>
      <c r="BB106" s="6"/>
      <c r="BC106" s="6">
        <f t="shared" si="61"/>
        <v>42361.685852932373</v>
      </c>
      <c r="BD106" s="6">
        <f t="shared" si="62"/>
        <v>20562.27646974201</v>
      </c>
      <c r="BE106" s="6">
        <f t="shared" si="63"/>
        <v>62923.962322674386</v>
      </c>
      <c r="BF106" s="6">
        <f t="shared" si="64"/>
        <v>1.5772464760195239</v>
      </c>
      <c r="BG106" s="6">
        <f t="shared" si="65"/>
        <v>0.76559224326986408</v>
      </c>
      <c r="BH106" s="6">
        <f t="shared" si="66"/>
        <v>2.342838719289388</v>
      </c>
      <c r="BI106" s="6"/>
      <c r="BJ106" s="6">
        <f t="shared" si="67"/>
        <v>-42361.685852932373</v>
      </c>
      <c r="BK106" s="6">
        <f t="shared" si="68"/>
        <v>-20562.27646974201</v>
      </c>
      <c r="BL106" s="6">
        <f t="shared" si="69"/>
        <v>-62923.962322674386</v>
      </c>
      <c r="BM106" s="6">
        <f t="shared" si="70"/>
        <v>-1.5772464760195239</v>
      </c>
      <c r="BN106" s="6">
        <f t="shared" si="71"/>
        <v>-0.76559224326986408</v>
      </c>
      <c r="BO106" s="6">
        <f t="shared" si="72"/>
        <v>-2.342838719289388</v>
      </c>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8" t="s">
        <v>0</v>
      </c>
      <c r="DN106" s="84">
        <v>20698</v>
      </c>
      <c r="DY106" s="8" t="s">
        <v>0</v>
      </c>
      <c r="DZ106" s="8">
        <v>0</v>
      </c>
      <c r="EA106" s="8">
        <v>1</v>
      </c>
      <c r="EB106" s="8">
        <v>0</v>
      </c>
      <c r="EC106" s="8">
        <v>0</v>
      </c>
      <c r="ED106" s="8">
        <v>0</v>
      </c>
      <c r="EE106" s="8">
        <v>1</v>
      </c>
      <c r="EF106" s="8" t="s">
        <v>0</v>
      </c>
    </row>
    <row r="107" spans="1:136" ht="12.75" customHeight="1" x14ac:dyDescent="0.2">
      <c r="A107" s="9">
        <v>197</v>
      </c>
      <c r="B107" s="63"/>
      <c r="C107" s="9">
        <v>5</v>
      </c>
      <c r="D107" s="9" t="s">
        <v>225</v>
      </c>
      <c r="E107" s="9"/>
      <c r="F107" s="2">
        <v>27047</v>
      </c>
      <c r="H107" s="2">
        <v>27011</v>
      </c>
      <c r="I107" s="4">
        <v>1057621.4905268401</v>
      </c>
      <c r="J107" s="4">
        <f t="shared" si="40"/>
        <v>39.10309796010057</v>
      </c>
      <c r="K107" s="4"/>
      <c r="L107" s="4">
        <v>1438609.225623779</v>
      </c>
      <c r="M107" s="4">
        <f t="shared" si="41"/>
        <v>53.260124601968791</v>
      </c>
      <c r="N107" s="21"/>
      <c r="O107" s="4">
        <f t="shared" si="42"/>
        <v>420956.66917129949</v>
      </c>
      <c r="P107" s="4">
        <f t="shared" si="43"/>
        <v>15.584638449938895</v>
      </c>
      <c r="Q107" s="21"/>
      <c r="R107" s="4">
        <f t="shared" si="44"/>
        <v>1859565.8947950786</v>
      </c>
      <c r="S107" s="4">
        <f t="shared" si="45"/>
        <v>68.844763051907691</v>
      </c>
      <c r="T107" s="21"/>
      <c r="U107" s="21"/>
      <c r="V107" s="21"/>
      <c r="W107" s="22">
        <v>5982519.6861730963</v>
      </c>
      <c r="X107" s="6"/>
      <c r="Y107" s="2">
        <v>632330.60033296142</v>
      </c>
      <c r="Z107" s="82">
        <f t="shared" si="46"/>
        <v>522265.08084108273</v>
      </c>
      <c r="AA107" s="82">
        <f t="shared" si="47"/>
        <v>522342.32470563066</v>
      </c>
      <c r="AB107" s="2"/>
      <c r="AC107" s="2">
        <v>305234.127772426</v>
      </c>
      <c r="AD107" s="2">
        <v>195021.91401888701</v>
      </c>
      <c r="AE107" s="2">
        <v>-110212.21375353899</v>
      </c>
      <c r="AF107" s="2">
        <f t="shared" si="48"/>
        <v>-4.0748406016763044</v>
      </c>
      <c r="AG107" s="83"/>
      <c r="AH107" s="6">
        <v>2842604.8069887953</v>
      </c>
      <c r="AI107" s="6">
        <v>39547.965455535683</v>
      </c>
      <c r="AJ107" s="6">
        <v>89941.341375641437</v>
      </c>
      <c r="AK107" s="30">
        <f t="shared" si="49"/>
        <v>25183.575585179606</v>
      </c>
      <c r="AL107" s="6"/>
      <c r="AM107" s="6">
        <f t="shared" si="50"/>
        <v>-936090.46763095085</v>
      </c>
      <c r="AN107" s="6">
        <f t="shared" si="51"/>
        <v>522342.32470563066</v>
      </c>
      <c r="AO107" s="7"/>
      <c r="AP107" s="6">
        <f t="shared" si="52"/>
        <v>-413748.14292532019</v>
      </c>
      <c r="AQ107" s="6">
        <f t="shared" si="53"/>
        <v>-15.317764722717419</v>
      </c>
      <c r="AR107" s="7"/>
      <c r="AS107" s="6">
        <f t="shared" si="54"/>
        <v>413748.14292532019</v>
      </c>
      <c r="AT107" s="6">
        <f t="shared" si="55"/>
        <v>15.317764722717419</v>
      </c>
      <c r="AU107" s="7"/>
      <c r="AV107" s="6">
        <f t="shared" si="56"/>
        <v>1852357.3685490992</v>
      </c>
      <c r="AW107" s="6">
        <f t="shared" si="57"/>
        <v>68.577889324686211</v>
      </c>
      <c r="AX107" s="21"/>
      <c r="AY107" s="6">
        <f t="shared" si="58"/>
        <v>-71940.067286694655</v>
      </c>
      <c r="AZ107" s="6">
        <f t="shared" si="59"/>
        <v>39547.965455535683</v>
      </c>
      <c r="BA107" s="6">
        <f t="shared" si="60"/>
        <v>25183.575585179606</v>
      </c>
      <c r="BB107" s="6"/>
      <c r="BC107" s="6">
        <f t="shared" si="61"/>
        <v>-7571.4064999514085</v>
      </c>
      <c r="BD107" s="6">
        <f t="shared" si="62"/>
        <v>362.88025397208548</v>
      </c>
      <c r="BE107" s="6">
        <f t="shared" si="63"/>
        <v>-7208.526245979323</v>
      </c>
      <c r="BF107" s="6">
        <f t="shared" si="64"/>
        <v>-0.28030826329833802</v>
      </c>
      <c r="BG107" s="6">
        <f t="shared" si="65"/>
        <v>1.3434536076860742E-2</v>
      </c>
      <c r="BH107" s="6">
        <f t="shared" si="66"/>
        <v>-0.26687372722147729</v>
      </c>
      <c r="BI107" s="6"/>
      <c r="BJ107" s="6">
        <f t="shared" si="67"/>
        <v>7571.4064999514085</v>
      </c>
      <c r="BK107" s="6">
        <f t="shared" si="68"/>
        <v>-362.88025397208548</v>
      </c>
      <c r="BL107" s="6">
        <f t="shared" si="69"/>
        <v>7208.526245979323</v>
      </c>
      <c r="BM107" s="6">
        <f t="shared" si="70"/>
        <v>0.28030826329833802</v>
      </c>
      <c r="BN107" s="6">
        <f t="shared" si="71"/>
        <v>-1.3434536076860742E-2</v>
      </c>
      <c r="BO107" s="6">
        <f t="shared" si="72"/>
        <v>0.26687372722147729</v>
      </c>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8" t="s">
        <v>0</v>
      </c>
      <c r="DN107" s="84">
        <v>20776</v>
      </c>
      <c r="DY107" s="8" t="s">
        <v>0</v>
      </c>
      <c r="DZ107" s="8">
        <v>0</v>
      </c>
      <c r="EA107" s="8">
        <v>1</v>
      </c>
      <c r="EB107" s="8">
        <v>0</v>
      </c>
      <c r="EC107" s="8">
        <v>0</v>
      </c>
      <c r="ED107" s="8">
        <v>0</v>
      </c>
      <c r="EE107" s="8">
        <v>1</v>
      </c>
      <c r="EF107" s="8" t="s">
        <v>0</v>
      </c>
    </row>
    <row r="108" spans="1:136" ht="12.75" customHeight="1" x14ac:dyDescent="0.2">
      <c r="A108" s="9">
        <v>302</v>
      </c>
      <c r="B108" s="63"/>
      <c r="C108" s="9">
        <v>5</v>
      </c>
      <c r="D108" s="9" t="s">
        <v>229</v>
      </c>
      <c r="E108" s="9"/>
      <c r="F108" s="2">
        <v>26892</v>
      </c>
      <c r="H108" s="2">
        <v>27481</v>
      </c>
      <c r="I108" s="4">
        <v>428022.78774374211</v>
      </c>
      <c r="J108" s="4">
        <f t="shared" si="40"/>
        <v>15.916361287510862</v>
      </c>
      <c r="K108" s="4"/>
      <c r="L108" s="4">
        <v>172342.69318489078</v>
      </c>
      <c r="M108" s="4">
        <f t="shared" si="41"/>
        <v>6.2713399506892316</v>
      </c>
      <c r="N108" s="21"/>
      <c r="O108" s="4">
        <f t="shared" si="42"/>
        <v>46568.831963720913</v>
      </c>
      <c r="P108" s="4">
        <f t="shared" si="43"/>
        <v>1.6945828741210622</v>
      </c>
      <c r="Q108" s="21"/>
      <c r="R108" s="4">
        <f t="shared" si="44"/>
        <v>218911.52514861169</v>
      </c>
      <c r="S108" s="4">
        <f t="shared" si="45"/>
        <v>7.9659228248102938</v>
      </c>
      <c r="T108" s="21"/>
      <c r="U108" s="21"/>
      <c r="V108" s="21"/>
      <c r="W108" s="22">
        <v>6900150.1655049659</v>
      </c>
      <c r="X108" s="6"/>
      <c r="Y108" s="2">
        <v>831964.86712345458</v>
      </c>
      <c r="Z108" s="82">
        <f t="shared" si="46"/>
        <v>988325.6793267983</v>
      </c>
      <c r="AA108" s="82">
        <f t="shared" si="47"/>
        <v>988471.85432050109</v>
      </c>
      <c r="AB108" s="2"/>
      <c r="AC108" s="2">
        <v>480361.87180950702</v>
      </c>
      <c r="AD108" s="2">
        <v>633371.40427820606</v>
      </c>
      <c r="AE108" s="2">
        <v>153009.53246869904</v>
      </c>
      <c r="AF108" s="2">
        <f t="shared" si="48"/>
        <v>5.6897788364085615</v>
      </c>
      <c r="AG108" s="83"/>
      <c r="AH108" s="6">
        <v>2395194.0906765065</v>
      </c>
      <c r="AI108" s="6">
        <v>63276.744728857317</v>
      </c>
      <c r="AJ108" s="6">
        <v>149902.23562606925</v>
      </c>
      <c r="AK108" s="30">
        <f t="shared" si="49"/>
        <v>41972.625975299394</v>
      </c>
      <c r="AL108" s="6"/>
      <c r="AM108" s="6">
        <f t="shared" si="50"/>
        <v>-1079672.9695816732</v>
      </c>
      <c r="AN108" s="6">
        <f t="shared" si="51"/>
        <v>988471.85432050109</v>
      </c>
      <c r="AO108" s="7"/>
      <c r="AP108" s="6">
        <f t="shared" si="52"/>
        <v>-91201.115261172061</v>
      </c>
      <c r="AQ108" s="6">
        <f t="shared" si="53"/>
        <v>-3.3186971093181494</v>
      </c>
      <c r="AR108" s="7"/>
      <c r="AS108" s="6">
        <f t="shared" si="54"/>
        <v>91201.115261172061</v>
      </c>
      <c r="AT108" s="6">
        <f t="shared" si="55"/>
        <v>3.3186971093181494</v>
      </c>
      <c r="AU108" s="7"/>
      <c r="AV108" s="6">
        <f t="shared" si="56"/>
        <v>263543.80844606285</v>
      </c>
      <c r="AW108" s="6">
        <f t="shared" si="57"/>
        <v>9.590037060007381</v>
      </c>
      <c r="AX108" s="21"/>
      <c r="AY108" s="6">
        <f t="shared" si="58"/>
        <v>-60617.087406705599</v>
      </c>
      <c r="AZ108" s="6">
        <f t="shared" si="59"/>
        <v>63276.744728857317</v>
      </c>
      <c r="BA108" s="6">
        <f t="shared" si="60"/>
        <v>41972.625975299394</v>
      </c>
      <c r="BB108" s="6"/>
      <c r="BC108" s="6">
        <f t="shared" si="61"/>
        <v>23573.708630876128</v>
      </c>
      <c r="BD108" s="6">
        <f t="shared" si="62"/>
        <v>21058.574666575019</v>
      </c>
      <c r="BE108" s="6">
        <f t="shared" si="63"/>
        <v>44632.283297451148</v>
      </c>
      <c r="BF108" s="6">
        <f t="shared" si="64"/>
        <v>0.85781844295608345</v>
      </c>
      <c r="BG108" s="6">
        <f t="shared" si="65"/>
        <v>0.76629579224100353</v>
      </c>
      <c r="BH108" s="6">
        <f t="shared" si="66"/>
        <v>1.624114235197087</v>
      </c>
      <c r="BI108" s="6"/>
      <c r="BJ108" s="6">
        <f t="shared" si="67"/>
        <v>-23573.708630876128</v>
      </c>
      <c r="BK108" s="6">
        <f t="shared" si="68"/>
        <v>-21058.574666575019</v>
      </c>
      <c r="BL108" s="6">
        <f t="shared" si="69"/>
        <v>-44632.283297451148</v>
      </c>
      <c r="BM108" s="6">
        <f t="shared" si="70"/>
        <v>-0.85781844295608345</v>
      </c>
      <c r="BN108" s="6">
        <f t="shared" si="71"/>
        <v>-0.76629579224100353</v>
      </c>
      <c r="BO108" s="6">
        <f t="shared" si="72"/>
        <v>-1.624114235197087</v>
      </c>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8" t="s">
        <v>0</v>
      </c>
      <c r="DN108" s="84">
        <v>21276</v>
      </c>
      <c r="DY108" s="8" t="s">
        <v>0</v>
      </c>
      <c r="DZ108" s="8">
        <v>0</v>
      </c>
      <c r="EA108" s="8">
        <v>1</v>
      </c>
      <c r="EB108" s="8">
        <v>0</v>
      </c>
      <c r="EC108" s="8">
        <v>0</v>
      </c>
      <c r="ED108" s="8">
        <v>0</v>
      </c>
      <c r="EE108" s="8">
        <v>1</v>
      </c>
      <c r="EF108" s="8" t="s">
        <v>0</v>
      </c>
    </row>
    <row r="109" spans="1:136" ht="12.75" customHeight="1" x14ac:dyDescent="0.2">
      <c r="A109" s="9">
        <v>297</v>
      </c>
      <c r="B109" s="63"/>
      <c r="C109" s="9">
        <v>5</v>
      </c>
      <c r="D109" s="9" t="s">
        <v>236</v>
      </c>
      <c r="E109" s="9"/>
      <c r="F109" s="2">
        <v>27728</v>
      </c>
      <c r="H109" s="2">
        <v>28451</v>
      </c>
      <c r="I109" s="4">
        <v>-453401.31354765128</v>
      </c>
      <c r="J109" s="4">
        <f t="shared" si="40"/>
        <v>-16.351749623039932</v>
      </c>
      <c r="K109" s="4"/>
      <c r="L109" s="4">
        <v>-982771.22436468722</v>
      </c>
      <c r="M109" s="4">
        <f t="shared" si="41"/>
        <v>-34.542589869062148</v>
      </c>
      <c r="N109" s="21"/>
      <c r="O109" s="4">
        <f t="shared" si="42"/>
        <v>-79284.806192739168</v>
      </c>
      <c r="P109" s="4">
        <f t="shared" si="43"/>
        <v>-2.7867142171712476</v>
      </c>
      <c r="Q109" s="21"/>
      <c r="R109" s="4">
        <f t="shared" si="44"/>
        <v>-1062056.0305574264</v>
      </c>
      <c r="S109" s="4">
        <f t="shared" si="45"/>
        <v>-37.3293040862334</v>
      </c>
      <c r="T109" s="21"/>
      <c r="U109" s="21"/>
      <c r="V109" s="21"/>
      <c r="W109" s="22">
        <v>6809163.2118674656</v>
      </c>
      <c r="X109" s="6"/>
      <c r="Y109" s="2">
        <v>874593.17774244258</v>
      </c>
      <c r="Z109" s="82">
        <f t="shared" si="46"/>
        <v>1120803.8556524822</v>
      </c>
      <c r="AA109" s="82">
        <f t="shared" si="47"/>
        <v>1120969.6243863814</v>
      </c>
      <c r="AB109" s="2"/>
      <c r="AC109" s="2">
        <v>458211.43601865601</v>
      </c>
      <c r="AD109" s="2">
        <v>698165.38059317297</v>
      </c>
      <c r="AE109" s="2">
        <v>239953.94457451697</v>
      </c>
      <c r="AF109" s="2">
        <f t="shared" si="48"/>
        <v>8.6538497033510158</v>
      </c>
      <c r="AG109" s="83"/>
      <c r="AH109" s="6">
        <v>2351219.4562403304</v>
      </c>
      <c r="AI109" s="6">
        <v>45480.160273866066</v>
      </c>
      <c r="AJ109" s="6">
        <v>134912.01206346203</v>
      </c>
      <c r="AK109" s="30">
        <f t="shared" si="49"/>
        <v>37775.363377769369</v>
      </c>
      <c r="AL109" s="6"/>
      <c r="AM109" s="6">
        <f t="shared" si="50"/>
        <v>-1065436.1555891184</v>
      </c>
      <c r="AN109" s="6">
        <f t="shared" si="51"/>
        <v>1120969.6243863814</v>
      </c>
      <c r="AO109" s="7"/>
      <c r="AP109" s="6">
        <f t="shared" si="52"/>
        <v>55533.468797262991</v>
      </c>
      <c r="AQ109" s="6">
        <f t="shared" si="53"/>
        <v>1.9518986607593052</v>
      </c>
      <c r="AR109" s="7"/>
      <c r="AS109" s="6">
        <f t="shared" si="54"/>
        <v>-55533.468797262991</v>
      </c>
      <c r="AT109" s="6">
        <f t="shared" si="55"/>
        <v>-1.9518986607593052</v>
      </c>
      <c r="AU109" s="7"/>
      <c r="AV109" s="6">
        <f t="shared" si="56"/>
        <v>-1038304.6931619502</v>
      </c>
      <c r="AW109" s="6">
        <f t="shared" si="57"/>
        <v>-36.494488529821453</v>
      </c>
      <c r="AX109" s="21"/>
      <c r="AY109" s="6">
        <f t="shared" si="58"/>
        <v>-59504.186256159286</v>
      </c>
      <c r="AZ109" s="6">
        <f t="shared" si="59"/>
        <v>45480.160273866066</v>
      </c>
      <c r="BA109" s="6">
        <f t="shared" si="60"/>
        <v>37775.363377769369</v>
      </c>
      <c r="BB109" s="6"/>
      <c r="BC109" s="6">
        <f t="shared" si="61"/>
        <v>6506.0532030610848</v>
      </c>
      <c r="BD109" s="6">
        <f t="shared" si="62"/>
        <v>17245.2841924151</v>
      </c>
      <c r="BE109" s="6">
        <f t="shared" si="63"/>
        <v>23751.337395476185</v>
      </c>
      <c r="BF109" s="6">
        <f t="shared" si="64"/>
        <v>0.22867573031039629</v>
      </c>
      <c r="BG109" s="6">
        <f t="shared" si="65"/>
        <v>0.60613982610154649</v>
      </c>
      <c r="BH109" s="6">
        <f t="shared" si="66"/>
        <v>0.83481555641194283</v>
      </c>
      <c r="BI109" s="6"/>
      <c r="BJ109" s="6">
        <f t="shared" si="67"/>
        <v>-6506.0532030610848</v>
      </c>
      <c r="BK109" s="6">
        <f t="shared" si="68"/>
        <v>-17245.2841924151</v>
      </c>
      <c r="BL109" s="6">
        <f t="shared" si="69"/>
        <v>-23751.337395476185</v>
      </c>
      <c r="BM109" s="6">
        <f t="shared" si="70"/>
        <v>-0.22867573031039629</v>
      </c>
      <c r="BN109" s="6">
        <f t="shared" si="71"/>
        <v>-0.60613982610154649</v>
      </c>
      <c r="BO109" s="6">
        <f t="shared" si="72"/>
        <v>-0.83481555641194283</v>
      </c>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8" t="s">
        <v>0</v>
      </c>
      <c r="DN109" s="84">
        <v>21515</v>
      </c>
      <c r="DY109" s="8" t="s">
        <v>0</v>
      </c>
      <c r="DZ109" s="8">
        <v>0</v>
      </c>
      <c r="EA109" s="8">
        <v>1</v>
      </c>
      <c r="EB109" s="8">
        <v>0</v>
      </c>
      <c r="EC109" s="8">
        <v>0</v>
      </c>
      <c r="ED109" s="8">
        <v>0</v>
      </c>
      <c r="EE109" s="8">
        <v>1</v>
      </c>
      <c r="EF109" s="8" t="s">
        <v>0</v>
      </c>
    </row>
    <row r="110" spans="1:136" ht="12.75" customHeight="1" x14ac:dyDescent="0.2">
      <c r="A110" s="9">
        <v>216</v>
      </c>
      <c r="B110" s="63"/>
      <c r="C110" s="9">
        <v>5</v>
      </c>
      <c r="D110" s="9" t="s">
        <v>238</v>
      </c>
      <c r="E110" s="9"/>
      <c r="F110" s="2">
        <v>27864</v>
      </c>
      <c r="H110" s="2">
        <v>28555</v>
      </c>
      <c r="I110" s="4">
        <v>257716.36046460271</v>
      </c>
      <c r="J110" s="4">
        <f t="shared" si="40"/>
        <v>9.2490798329243002</v>
      </c>
      <c r="K110" s="4"/>
      <c r="L110" s="4">
        <v>-1102398.9568275851</v>
      </c>
      <c r="M110" s="4">
        <f t="shared" si="41"/>
        <v>-38.606162032133959</v>
      </c>
      <c r="N110" s="21"/>
      <c r="O110" s="4">
        <f t="shared" si="42"/>
        <v>530337.30965147086</v>
      </c>
      <c r="P110" s="4">
        <f t="shared" si="43"/>
        <v>18.572485016686073</v>
      </c>
      <c r="Q110" s="21"/>
      <c r="R110" s="4">
        <f t="shared" si="44"/>
        <v>-572061.64717611426</v>
      </c>
      <c r="S110" s="4">
        <f t="shared" si="45"/>
        <v>-20.033677015447882</v>
      </c>
      <c r="T110" s="21"/>
      <c r="U110" s="21"/>
      <c r="V110" s="21"/>
      <c r="W110" s="22">
        <v>6862128.8054160858</v>
      </c>
      <c r="X110" s="6"/>
      <c r="Y110" s="2">
        <v>406407.98130613368</v>
      </c>
      <c r="Z110" s="82">
        <f t="shared" si="46"/>
        <v>519724.75104249833</v>
      </c>
      <c r="AA110" s="82">
        <f t="shared" si="47"/>
        <v>519801.61918809038</v>
      </c>
      <c r="AB110" s="2"/>
      <c r="AC110" s="2">
        <v>358408.44045993203</v>
      </c>
      <c r="AD110" s="2">
        <v>468983.067388108</v>
      </c>
      <c r="AE110" s="2">
        <v>110574.62692817597</v>
      </c>
      <c r="AF110" s="2">
        <f t="shared" si="48"/>
        <v>3.9683687528056266</v>
      </c>
      <c r="AG110" s="83"/>
      <c r="AH110" s="6">
        <v>3808893.7625269098</v>
      </c>
      <c r="AI110" s="6">
        <v>71186.33781996429</v>
      </c>
      <c r="AJ110" s="6">
        <v>174261.34891530487</v>
      </c>
      <c r="AK110" s="30">
        <f t="shared" si="49"/>
        <v>48793.177696285369</v>
      </c>
      <c r="AL110" s="6"/>
      <c r="AM110" s="6">
        <f t="shared" si="50"/>
        <v>-1073723.7316998783</v>
      </c>
      <c r="AN110" s="6">
        <f t="shared" si="51"/>
        <v>519801.61918809038</v>
      </c>
      <c r="AO110" s="7"/>
      <c r="AP110" s="6">
        <f t="shared" si="52"/>
        <v>-553922.11251178803</v>
      </c>
      <c r="AQ110" s="6">
        <f t="shared" si="53"/>
        <v>-19.39842803403215</v>
      </c>
      <c r="AR110" s="7"/>
      <c r="AS110" s="6">
        <f t="shared" si="54"/>
        <v>553922.11251178803</v>
      </c>
      <c r="AT110" s="6">
        <f t="shared" si="55"/>
        <v>19.39842803403215</v>
      </c>
      <c r="AU110" s="7"/>
      <c r="AV110" s="6">
        <f t="shared" si="56"/>
        <v>-548476.84431579709</v>
      </c>
      <c r="AW110" s="6">
        <f t="shared" si="57"/>
        <v>-19.207733998101808</v>
      </c>
      <c r="AX110" s="21"/>
      <c r="AY110" s="6">
        <f t="shared" si="58"/>
        <v>-96394.712655932526</v>
      </c>
      <c r="AZ110" s="6">
        <f t="shared" si="59"/>
        <v>71186.33781996429</v>
      </c>
      <c r="BA110" s="6">
        <f t="shared" si="60"/>
        <v>48793.177696285369</v>
      </c>
      <c r="BB110" s="6"/>
      <c r="BC110" s="6">
        <f t="shared" si="61"/>
        <v>8049.6395725713664</v>
      </c>
      <c r="BD110" s="6">
        <f t="shared" si="62"/>
        <v>15535.163287745825</v>
      </c>
      <c r="BE110" s="6">
        <f t="shared" si="63"/>
        <v>23584.802860317192</v>
      </c>
      <c r="BF110" s="6">
        <f t="shared" si="64"/>
        <v>0.2818994772394105</v>
      </c>
      <c r="BG110" s="6">
        <f t="shared" si="65"/>
        <v>0.54404354010666522</v>
      </c>
      <c r="BH110" s="6">
        <f t="shared" si="66"/>
        <v>0.82594301734607567</v>
      </c>
      <c r="BI110" s="6"/>
      <c r="BJ110" s="6">
        <f t="shared" si="67"/>
        <v>-8049.6395725713664</v>
      </c>
      <c r="BK110" s="6">
        <f t="shared" si="68"/>
        <v>-15535.163287745825</v>
      </c>
      <c r="BL110" s="6">
        <f t="shared" si="69"/>
        <v>-23584.802860317192</v>
      </c>
      <c r="BM110" s="6">
        <f t="shared" si="70"/>
        <v>-0.2818994772394105</v>
      </c>
      <c r="BN110" s="6">
        <f t="shared" si="71"/>
        <v>-0.54404354010666522</v>
      </c>
      <c r="BO110" s="6">
        <f t="shared" si="72"/>
        <v>-0.82594301734607567</v>
      </c>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8" t="s">
        <v>0</v>
      </c>
      <c r="DN110" s="84">
        <v>21576</v>
      </c>
      <c r="DY110" s="8" t="s">
        <v>0</v>
      </c>
      <c r="DZ110" s="8">
        <v>0</v>
      </c>
      <c r="EA110" s="8">
        <v>1</v>
      </c>
      <c r="EB110" s="8">
        <v>0</v>
      </c>
      <c r="EC110" s="8">
        <v>0</v>
      </c>
      <c r="ED110" s="8">
        <v>0</v>
      </c>
      <c r="EE110" s="8">
        <v>1</v>
      </c>
      <c r="EF110" s="8" t="s">
        <v>0</v>
      </c>
    </row>
    <row r="111" spans="1:136" ht="12.75" customHeight="1" x14ac:dyDescent="0.2">
      <c r="A111" s="9">
        <v>294</v>
      </c>
      <c r="B111" s="63"/>
      <c r="C111" s="9">
        <v>5</v>
      </c>
      <c r="D111" s="9" t="s">
        <v>240</v>
      </c>
      <c r="E111" s="9"/>
      <c r="F111" s="2">
        <v>28912</v>
      </c>
      <c r="H111" s="2">
        <v>28903</v>
      </c>
      <c r="I111" s="4">
        <v>1128355.1714018537</v>
      </c>
      <c r="J111" s="4">
        <f t="shared" si="40"/>
        <v>39.027226459665663</v>
      </c>
      <c r="K111" s="4"/>
      <c r="L111" s="4">
        <v>1630277.296055892</v>
      </c>
      <c r="M111" s="4">
        <f t="shared" si="41"/>
        <v>56.405123899107082</v>
      </c>
      <c r="N111" s="21"/>
      <c r="O111" s="4">
        <f t="shared" si="42"/>
        <v>557838.03388211073</v>
      </c>
      <c r="P111" s="4">
        <f t="shared" si="43"/>
        <v>19.300350616964007</v>
      </c>
      <c r="Q111" s="21"/>
      <c r="R111" s="4">
        <f t="shared" si="44"/>
        <v>2188115.3299380029</v>
      </c>
      <c r="S111" s="4">
        <f t="shared" si="45"/>
        <v>75.705474516071092</v>
      </c>
      <c r="T111" s="21"/>
      <c r="U111" s="21"/>
      <c r="V111" s="21"/>
      <c r="W111" s="22">
        <v>6944540.0230358643</v>
      </c>
      <c r="X111" s="6"/>
      <c r="Y111" s="2">
        <v>345699.46547421836</v>
      </c>
      <c r="Z111" s="82">
        <f t="shared" si="46"/>
        <v>542798.10962244938</v>
      </c>
      <c r="AA111" s="82">
        <f t="shared" si="47"/>
        <v>542878.39035572961</v>
      </c>
      <c r="AB111" s="2"/>
      <c r="AC111" s="2">
        <v>278302.545163784</v>
      </c>
      <c r="AD111" s="2">
        <v>475462.56314162898</v>
      </c>
      <c r="AE111" s="2">
        <v>197160.01797784498</v>
      </c>
      <c r="AF111" s="2">
        <f t="shared" si="48"/>
        <v>6.8193144015580032</v>
      </c>
      <c r="AG111" s="83"/>
      <c r="AH111" s="6">
        <v>4758855.1833173959</v>
      </c>
      <c r="AI111" s="6">
        <v>71186.33781996429</v>
      </c>
      <c r="AJ111" s="6">
        <v>125543.12233683265</v>
      </c>
      <c r="AK111" s="30">
        <f t="shared" si="49"/>
        <v>35152.074254313142</v>
      </c>
      <c r="AL111" s="6"/>
      <c r="AM111" s="6">
        <f t="shared" si="50"/>
        <v>-1086618.6922326505</v>
      </c>
      <c r="AN111" s="6">
        <f t="shared" si="51"/>
        <v>542878.39035572961</v>
      </c>
      <c r="AO111" s="7"/>
      <c r="AP111" s="6">
        <f t="shared" si="52"/>
        <v>-543740.30187692086</v>
      </c>
      <c r="AQ111" s="6">
        <f t="shared" si="53"/>
        <v>-18.812590453479601</v>
      </c>
      <c r="AR111" s="7"/>
      <c r="AS111" s="6">
        <f t="shared" si="54"/>
        <v>543740.30187692086</v>
      </c>
      <c r="AT111" s="6">
        <f t="shared" si="55"/>
        <v>18.812590453479601</v>
      </c>
      <c r="AU111" s="7"/>
      <c r="AV111" s="6">
        <f t="shared" si="56"/>
        <v>2174017.5979328128</v>
      </c>
      <c r="AW111" s="6">
        <f t="shared" si="57"/>
        <v>75.217714352586682</v>
      </c>
      <c r="AX111" s="21"/>
      <c r="AY111" s="6">
        <f t="shared" si="58"/>
        <v>-120436.14407946737</v>
      </c>
      <c r="AZ111" s="6">
        <f t="shared" si="59"/>
        <v>71186.33781996429</v>
      </c>
      <c r="BA111" s="6">
        <f t="shared" si="60"/>
        <v>35152.074254313142</v>
      </c>
      <c r="BB111" s="6"/>
      <c r="BC111" s="6">
        <f t="shared" si="61"/>
        <v>-7697.0394661538157</v>
      </c>
      <c r="BD111" s="6">
        <f t="shared" si="62"/>
        <v>-6400.6925390360484</v>
      </c>
      <c r="BE111" s="6">
        <f t="shared" si="63"/>
        <v>-14097.732005189864</v>
      </c>
      <c r="BF111" s="6">
        <f t="shared" si="64"/>
        <v>-0.26630590133044374</v>
      </c>
      <c r="BG111" s="6">
        <f t="shared" si="65"/>
        <v>-0.22145426215396494</v>
      </c>
      <c r="BH111" s="6">
        <f t="shared" si="66"/>
        <v>-0.4877601634844087</v>
      </c>
      <c r="BI111" s="6"/>
      <c r="BJ111" s="6">
        <f t="shared" si="67"/>
        <v>7697.0394661538157</v>
      </c>
      <c r="BK111" s="6">
        <f t="shared" si="68"/>
        <v>6400.6925390360484</v>
      </c>
      <c r="BL111" s="6">
        <f t="shared" si="69"/>
        <v>14097.732005189864</v>
      </c>
      <c r="BM111" s="6">
        <f t="shared" si="70"/>
        <v>0.26630590133044374</v>
      </c>
      <c r="BN111" s="6">
        <f t="shared" si="71"/>
        <v>0.22145426215396494</v>
      </c>
      <c r="BO111" s="6">
        <f t="shared" si="72"/>
        <v>0.4877601634844087</v>
      </c>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8" t="s">
        <v>0</v>
      </c>
      <c r="DN111" s="84">
        <v>21612</v>
      </c>
      <c r="DY111" s="8" t="s">
        <v>0</v>
      </c>
      <c r="DZ111" s="8">
        <v>0</v>
      </c>
      <c r="EA111" s="8">
        <v>1</v>
      </c>
      <c r="EB111" s="8">
        <v>0</v>
      </c>
      <c r="EC111" s="8">
        <v>0</v>
      </c>
      <c r="ED111" s="8">
        <v>0</v>
      </c>
      <c r="EE111" s="8">
        <v>1</v>
      </c>
      <c r="EF111" s="8" t="s">
        <v>0</v>
      </c>
    </row>
    <row r="112" spans="1:136" ht="12.75" customHeight="1" x14ac:dyDescent="0.2">
      <c r="A112" s="9">
        <v>1586</v>
      </c>
      <c r="B112" s="63"/>
      <c r="C112" s="9">
        <v>5</v>
      </c>
      <c r="D112" s="9" t="s">
        <v>246</v>
      </c>
      <c r="E112" s="9"/>
      <c r="F112" s="2">
        <v>29634</v>
      </c>
      <c r="H112" s="2">
        <v>29704</v>
      </c>
      <c r="I112" s="4">
        <v>103122.79006186686</v>
      </c>
      <c r="J112" s="4">
        <f t="shared" si="40"/>
        <v>3.4798808821578886</v>
      </c>
      <c r="K112" s="4"/>
      <c r="L112" s="4">
        <v>-103046.25558102457</v>
      </c>
      <c r="M112" s="4">
        <f t="shared" si="41"/>
        <v>-3.4691036756337383</v>
      </c>
      <c r="N112" s="21"/>
      <c r="O112" s="4">
        <f t="shared" si="42"/>
        <v>-2368122.0352306948</v>
      </c>
      <c r="P112" s="4">
        <f t="shared" si="43"/>
        <v>-79.724011420370815</v>
      </c>
      <c r="Q112" s="21"/>
      <c r="R112" s="4">
        <f t="shared" si="44"/>
        <v>-2471168.2908117194</v>
      </c>
      <c r="S112" s="4">
        <f t="shared" si="45"/>
        <v>-83.193115096004561</v>
      </c>
      <c r="T112" s="21"/>
      <c r="U112" s="21"/>
      <c r="V112" s="21"/>
      <c r="W112" s="22">
        <v>5735036.2936860155</v>
      </c>
      <c r="X112" s="6"/>
      <c r="Y112" s="2">
        <v>5289118.7986745695</v>
      </c>
      <c r="Z112" s="82">
        <f t="shared" si="46"/>
        <v>3249528.8057977404</v>
      </c>
      <c r="AA112" s="82">
        <f t="shared" si="47"/>
        <v>3250009.4164533778</v>
      </c>
      <c r="AB112" s="2"/>
      <c r="AC112" s="2">
        <v>2442231.22549489</v>
      </c>
      <c r="AD112" s="2">
        <v>407447.69974374701</v>
      </c>
      <c r="AE112" s="2">
        <v>-2034783.525751143</v>
      </c>
      <c r="AF112" s="2">
        <f t="shared" si="48"/>
        <v>-68.663816081229101</v>
      </c>
      <c r="AG112" s="83"/>
      <c r="AH112" s="6">
        <v>2840711.4712062194</v>
      </c>
      <c r="AI112" s="6">
        <v>55367.151637749826</v>
      </c>
      <c r="AJ112" s="6">
        <v>114300.45466487795</v>
      </c>
      <c r="AK112" s="30">
        <f t="shared" si="49"/>
        <v>32004.127306165828</v>
      </c>
      <c r="AL112" s="6"/>
      <c r="AM112" s="6">
        <f t="shared" si="50"/>
        <v>-897366.50903879479</v>
      </c>
      <c r="AN112" s="6">
        <f t="shared" si="51"/>
        <v>3250009.4164533778</v>
      </c>
      <c r="AO112" s="7"/>
      <c r="AP112" s="6">
        <f t="shared" si="52"/>
        <v>2352642.907414583</v>
      </c>
      <c r="AQ112" s="6">
        <f t="shared" si="53"/>
        <v>79.202898849130861</v>
      </c>
      <c r="AR112" s="7"/>
      <c r="AS112" s="6">
        <f t="shared" si="54"/>
        <v>-2352642.907414583</v>
      </c>
      <c r="AT112" s="6">
        <f t="shared" si="55"/>
        <v>-79.202898849130861</v>
      </c>
      <c r="AU112" s="7"/>
      <c r="AV112" s="6">
        <f t="shared" si="56"/>
        <v>-2455689.1629956076</v>
      </c>
      <c r="AW112" s="6">
        <f t="shared" si="57"/>
        <v>-82.672002524764594</v>
      </c>
      <c r="AX112" s="21"/>
      <c r="AY112" s="6">
        <f t="shared" si="58"/>
        <v>-71892.151127804071</v>
      </c>
      <c r="AZ112" s="6">
        <f t="shared" si="59"/>
        <v>55367.151637749826</v>
      </c>
      <c r="BA112" s="6">
        <f t="shared" si="60"/>
        <v>32004.127306165828</v>
      </c>
      <c r="BB112" s="6"/>
      <c r="BC112" s="6">
        <f t="shared" si="61"/>
        <v>8279.1638524282462</v>
      </c>
      <c r="BD112" s="6">
        <f t="shared" si="62"/>
        <v>7199.9639636833854</v>
      </c>
      <c r="BE112" s="6">
        <f t="shared" si="63"/>
        <v>15479.127816111632</v>
      </c>
      <c r="BF112" s="6">
        <f t="shared" si="64"/>
        <v>0.27872218732925685</v>
      </c>
      <c r="BG112" s="6">
        <f t="shared" si="65"/>
        <v>0.24239038391069839</v>
      </c>
      <c r="BH112" s="6">
        <f t="shared" si="66"/>
        <v>0.52111257123995525</v>
      </c>
      <c r="BI112" s="6"/>
      <c r="BJ112" s="6">
        <f t="shared" si="67"/>
        <v>-8279.1638524282462</v>
      </c>
      <c r="BK112" s="6">
        <f t="shared" si="68"/>
        <v>-7199.9639636833854</v>
      </c>
      <c r="BL112" s="6">
        <f t="shared" si="69"/>
        <v>-15479.127816111632</v>
      </c>
      <c r="BM112" s="6">
        <f t="shared" si="70"/>
        <v>-0.27872218732925685</v>
      </c>
      <c r="BN112" s="6">
        <f t="shared" si="71"/>
        <v>-0.24239038391069839</v>
      </c>
      <c r="BO112" s="6">
        <f t="shared" si="72"/>
        <v>-0.52111257123995525</v>
      </c>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8" t="s">
        <v>0</v>
      </c>
      <c r="DN112" s="84">
        <v>21706</v>
      </c>
      <c r="DY112" s="8" t="s">
        <v>0</v>
      </c>
      <c r="DZ112" s="8">
        <v>0</v>
      </c>
      <c r="EA112" s="8">
        <v>1</v>
      </c>
      <c r="EB112" s="8">
        <v>0</v>
      </c>
      <c r="EC112" s="8">
        <v>0</v>
      </c>
      <c r="ED112" s="8">
        <v>0</v>
      </c>
      <c r="EE112" s="8">
        <v>1</v>
      </c>
      <c r="EF112" s="8" t="s">
        <v>0</v>
      </c>
    </row>
    <row r="113" spans="1:136" ht="12.75" customHeight="1" x14ac:dyDescent="0.2">
      <c r="A113" s="9">
        <v>274</v>
      </c>
      <c r="B113" s="63"/>
      <c r="C113" s="9">
        <v>5</v>
      </c>
      <c r="D113" s="9" t="s">
        <v>258</v>
      </c>
      <c r="E113" s="9"/>
      <c r="F113" s="2">
        <v>31391</v>
      </c>
      <c r="H113" s="2">
        <v>31302</v>
      </c>
      <c r="I113" s="4">
        <v>-1816875.1935915626</v>
      </c>
      <c r="J113" s="4">
        <f t="shared" si="40"/>
        <v>-57.878856793079628</v>
      </c>
      <c r="K113" s="4"/>
      <c r="L113" s="4">
        <v>-956919.2631709706</v>
      </c>
      <c r="M113" s="4">
        <f t="shared" si="41"/>
        <v>-30.570547031211124</v>
      </c>
      <c r="N113" s="21"/>
      <c r="O113" s="4">
        <f t="shared" si="42"/>
        <v>-1525213.1104031361</v>
      </c>
      <c r="P113" s="4">
        <f t="shared" si="43"/>
        <v>-48.725739901703918</v>
      </c>
      <c r="Q113" s="21"/>
      <c r="R113" s="4">
        <f t="shared" si="44"/>
        <v>-2482132.373574107</v>
      </c>
      <c r="S113" s="4">
        <f t="shared" si="45"/>
        <v>-79.296286932915052</v>
      </c>
      <c r="T113" s="21"/>
      <c r="U113" s="21"/>
      <c r="V113" s="21"/>
      <c r="W113" s="22">
        <v>6243146.0196891371</v>
      </c>
      <c r="X113" s="6"/>
      <c r="Y113" s="2">
        <v>3612295.4372264049</v>
      </c>
      <c r="Z113" s="82">
        <f t="shared" si="46"/>
        <v>2403166.7421805342</v>
      </c>
      <c r="AA113" s="82">
        <f t="shared" si="47"/>
        <v>2403522.1744947527</v>
      </c>
      <c r="AB113" s="2"/>
      <c r="AC113" s="2">
        <v>2163460.2606108598</v>
      </c>
      <c r="AD113" s="2">
        <v>950893.68767031503</v>
      </c>
      <c r="AE113" s="2">
        <v>-1212566.5729405447</v>
      </c>
      <c r="AF113" s="2">
        <f t="shared" si="48"/>
        <v>-38.627841513189914</v>
      </c>
      <c r="AG113" s="83"/>
      <c r="AH113" s="6">
        <v>4501072.5507309847</v>
      </c>
      <c r="AI113" s="6">
        <v>154237.06527658904</v>
      </c>
      <c r="AJ113" s="6">
        <v>207989.35193117085</v>
      </c>
      <c r="AK113" s="30">
        <f t="shared" si="49"/>
        <v>58237.01854072784</v>
      </c>
      <c r="AL113" s="6"/>
      <c r="AM113" s="6">
        <f t="shared" si="50"/>
        <v>-976870.9145355951</v>
      </c>
      <c r="AN113" s="6">
        <f t="shared" si="51"/>
        <v>2403522.1744947527</v>
      </c>
      <c r="AO113" s="7"/>
      <c r="AP113" s="6">
        <f t="shared" si="52"/>
        <v>1426651.2599591576</v>
      </c>
      <c r="AQ113" s="6">
        <f t="shared" si="53"/>
        <v>45.577000190376253</v>
      </c>
      <c r="AR113" s="7"/>
      <c r="AS113" s="6">
        <f t="shared" si="54"/>
        <v>-1426651.2599591576</v>
      </c>
      <c r="AT113" s="6">
        <f t="shared" si="55"/>
        <v>-45.577000190376253</v>
      </c>
      <c r="AU113" s="7"/>
      <c r="AV113" s="6">
        <f t="shared" si="56"/>
        <v>-2383570.5231301282</v>
      </c>
      <c r="AW113" s="6">
        <f t="shared" si="57"/>
        <v>-76.147547221587374</v>
      </c>
      <c r="AX113" s="21"/>
      <c r="AY113" s="6">
        <f t="shared" si="58"/>
        <v>-113912.23337333847</v>
      </c>
      <c r="AZ113" s="6">
        <f t="shared" si="59"/>
        <v>154237.06527658904</v>
      </c>
      <c r="BA113" s="6">
        <f t="shared" si="60"/>
        <v>58237.01854072784</v>
      </c>
      <c r="BB113" s="6"/>
      <c r="BC113" s="6">
        <f t="shared" si="61"/>
        <v>79626.725072037938</v>
      </c>
      <c r="BD113" s="6">
        <f t="shared" si="62"/>
        <v>18935.125371940536</v>
      </c>
      <c r="BE113" s="6">
        <f t="shared" si="63"/>
        <v>98561.850443978474</v>
      </c>
      <c r="BF113" s="6">
        <f t="shared" si="64"/>
        <v>2.5438222820279197</v>
      </c>
      <c r="BG113" s="6">
        <f t="shared" si="65"/>
        <v>0.60491742929974235</v>
      </c>
      <c r="BH113" s="6">
        <f t="shared" si="66"/>
        <v>3.1487397113276621</v>
      </c>
      <c r="BI113" s="6"/>
      <c r="BJ113" s="6">
        <f t="shared" si="67"/>
        <v>-79626.725072037938</v>
      </c>
      <c r="BK113" s="6">
        <f t="shared" si="68"/>
        <v>-18935.125371940536</v>
      </c>
      <c r="BL113" s="6">
        <f t="shared" si="69"/>
        <v>-98561.850443978474</v>
      </c>
      <c r="BM113" s="6">
        <f t="shared" si="70"/>
        <v>-2.5438222820279197</v>
      </c>
      <c r="BN113" s="6">
        <f t="shared" si="71"/>
        <v>-0.60491742929974235</v>
      </c>
      <c r="BO113" s="6">
        <f t="shared" si="72"/>
        <v>-3.1487397113276621</v>
      </c>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8" t="s">
        <v>0</v>
      </c>
      <c r="DN113" s="84">
        <v>21835</v>
      </c>
      <c r="DY113" s="8" t="s">
        <v>0</v>
      </c>
      <c r="DZ113" s="8">
        <v>0</v>
      </c>
      <c r="EA113" s="8">
        <v>1</v>
      </c>
      <c r="EB113" s="8">
        <v>0</v>
      </c>
      <c r="EC113" s="8">
        <v>0</v>
      </c>
      <c r="ED113" s="8">
        <v>0</v>
      </c>
      <c r="EE113" s="8">
        <v>1</v>
      </c>
      <c r="EF113" s="8" t="s">
        <v>0</v>
      </c>
    </row>
    <row r="114" spans="1:136" ht="12.75" customHeight="1" x14ac:dyDescent="0.2">
      <c r="A114" s="9">
        <v>232</v>
      </c>
      <c r="B114" s="63"/>
      <c r="C114" s="9">
        <v>5</v>
      </c>
      <c r="D114" s="9" t="s">
        <v>267</v>
      </c>
      <c r="E114" s="9"/>
      <c r="F114" s="2">
        <v>32537</v>
      </c>
      <c r="H114" s="2">
        <v>33145</v>
      </c>
      <c r="I114" s="4">
        <v>-187238.65986385802</v>
      </c>
      <c r="J114" s="4">
        <f t="shared" si="40"/>
        <v>-5.7546381001277931</v>
      </c>
      <c r="K114" s="4"/>
      <c r="L114" s="4">
        <v>-165201.84146476351</v>
      </c>
      <c r="M114" s="4">
        <f t="shared" si="41"/>
        <v>-4.9842160647085079</v>
      </c>
      <c r="N114" s="21"/>
      <c r="O114" s="4">
        <f t="shared" si="42"/>
        <v>-138650.84273158247</v>
      </c>
      <c r="P114" s="4">
        <f t="shared" si="43"/>
        <v>-4.183160136719942</v>
      </c>
      <c r="Q114" s="21"/>
      <c r="R114" s="4">
        <f t="shared" si="44"/>
        <v>-303852.68419634597</v>
      </c>
      <c r="S114" s="4">
        <f t="shared" si="45"/>
        <v>-9.1673762014284499</v>
      </c>
      <c r="T114" s="21"/>
      <c r="U114" s="21"/>
      <c r="V114" s="21"/>
      <c r="W114" s="22">
        <v>6922632.2495022546</v>
      </c>
      <c r="X114" s="6"/>
      <c r="Y114" s="2">
        <v>833691.70363434858</v>
      </c>
      <c r="Z114" s="82">
        <f t="shared" si="46"/>
        <v>1174839.7200187363</v>
      </c>
      <c r="AA114" s="82">
        <f t="shared" si="47"/>
        <v>1175013.4807458606</v>
      </c>
      <c r="AB114" s="2"/>
      <c r="AC114" s="2">
        <v>612323.56502505299</v>
      </c>
      <c r="AD114" s="2">
        <v>947213.68447289802</v>
      </c>
      <c r="AE114" s="2">
        <v>334890.11944784503</v>
      </c>
      <c r="AF114" s="2">
        <f t="shared" si="48"/>
        <v>10.292593645629438</v>
      </c>
      <c r="AG114" s="83"/>
      <c r="AH114" s="6">
        <v>3459706.9172535948</v>
      </c>
      <c r="AI114" s="6">
        <v>92937.718820508977</v>
      </c>
      <c r="AJ114" s="6">
        <v>148028.45768074295</v>
      </c>
      <c r="AK114" s="30">
        <f t="shared" si="49"/>
        <v>41447.968150608031</v>
      </c>
      <c r="AL114" s="6"/>
      <c r="AM114" s="6">
        <f t="shared" si="50"/>
        <v>-1083190.7623556745</v>
      </c>
      <c r="AN114" s="6">
        <f t="shared" si="51"/>
        <v>1175013.4807458606</v>
      </c>
      <c r="AO114" s="7"/>
      <c r="AP114" s="6">
        <f t="shared" si="52"/>
        <v>91822.718390186084</v>
      </c>
      <c r="AQ114" s="6">
        <f t="shared" si="53"/>
        <v>2.7703339384578696</v>
      </c>
      <c r="AR114" s="7"/>
      <c r="AS114" s="6">
        <f t="shared" si="54"/>
        <v>-91822.718390186084</v>
      </c>
      <c r="AT114" s="6">
        <f t="shared" si="55"/>
        <v>-2.7703339384578696</v>
      </c>
      <c r="AU114" s="7"/>
      <c r="AV114" s="6">
        <f t="shared" si="56"/>
        <v>-257024.55985494959</v>
      </c>
      <c r="AW114" s="6">
        <f t="shared" si="57"/>
        <v>-7.7545500031663774</v>
      </c>
      <c r="AX114" s="21"/>
      <c r="AY114" s="6">
        <f t="shared" si="58"/>
        <v>-87557.562629720691</v>
      </c>
      <c r="AZ114" s="6">
        <f t="shared" si="59"/>
        <v>92937.718820508977</v>
      </c>
      <c r="BA114" s="6">
        <f t="shared" si="60"/>
        <v>41447.968150608031</v>
      </c>
      <c r="BB114" s="6"/>
      <c r="BC114" s="6">
        <f t="shared" si="61"/>
        <v>35589.185288782523</v>
      </c>
      <c r="BD114" s="6">
        <f t="shared" si="62"/>
        <v>11238.939052613845</v>
      </c>
      <c r="BE114" s="6">
        <f t="shared" si="63"/>
        <v>46828.124341396368</v>
      </c>
      <c r="BF114" s="6">
        <f t="shared" si="64"/>
        <v>1.0737422021053711</v>
      </c>
      <c r="BG114" s="6">
        <f t="shared" si="65"/>
        <v>0.33908399615670071</v>
      </c>
      <c r="BH114" s="6">
        <f t="shared" si="66"/>
        <v>1.4128261982620718</v>
      </c>
      <c r="BI114" s="6"/>
      <c r="BJ114" s="6">
        <f t="shared" si="67"/>
        <v>-35589.185288782523</v>
      </c>
      <c r="BK114" s="6">
        <f t="shared" si="68"/>
        <v>-11238.939052613845</v>
      </c>
      <c r="BL114" s="6">
        <f t="shared" si="69"/>
        <v>-46828.124341396368</v>
      </c>
      <c r="BM114" s="6">
        <f t="shared" si="70"/>
        <v>-1.0737422021053711</v>
      </c>
      <c r="BN114" s="6">
        <f t="shared" si="71"/>
        <v>-0.33908399615670071</v>
      </c>
      <c r="BO114" s="6">
        <f t="shared" si="72"/>
        <v>-1.4128261982620718</v>
      </c>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8" t="s">
        <v>0</v>
      </c>
      <c r="DN114" s="84">
        <v>21866</v>
      </c>
      <c r="DY114" s="8" t="s">
        <v>0</v>
      </c>
      <c r="DZ114" s="8">
        <v>0</v>
      </c>
      <c r="EA114" s="8">
        <v>1</v>
      </c>
      <c r="EB114" s="8">
        <v>0</v>
      </c>
      <c r="EC114" s="8">
        <v>0</v>
      </c>
      <c r="ED114" s="8">
        <v>0</v>
      </c>
      <c r="EE114" s="8">
        <v>1</v>
      </c>
      <c r="EF114" s="8" t="s">
        <v>0</v>
      </c>
    </row>
    <row r="115" spans="1:136" ht="12.75" customHeight="1" x14ac:dyDescent="0.2">
      <c r="A115" s="9">
        <v>262</v>
      </c>
      <c r="B115" s="63"/>
      <c r="C115" s="9">
        <v>5</v>
      </c>
      <c r="D115" s="9" t="s">
        <v>270</v>
      </c>
      <c r="E115" s="9"/>
      <c r="F115" s="2">
        <v>33545</v>
      </c>
      <c r="H115" s="2">
        <v>33590</v>
      </c>
      <c r="I115" s="4">
        <v>437027.27804831322</v>
      </c>
      <c r="J115" s="4">
        <f t="shared" si="40"/>
        <v>13.028089970139014</v>
      </c>
      <c r="K115" s="4"/>
      <c r="L115" s="4">
        <v>493922.43356747553</v>
      </c>
      <c r="M115" s="4">
        <f t="shared" si="41"/>
        <v>14.704448751636663</v>
      </c>
      <c r="N115" s="21"/>
      <c r="O115" s="4">
        <f t="shared" si="42"/>
        <v>-1361265.9343957393</v>
      </c>
      <c r="P115" s="4">
        <f t="shared" si="43"/>
        <v>-40.525928383320611</v>
      </c>
      <c r="Q115" s="21"/>
      <c r="R115" s="4">
        <f t="shared" si="44"/>
        <v>-867343.50082826382</v>
      </c>
      <c r="S115" s="4">
        <f t="shared" si="45"/>
        <v>-25.82147963168395</v>
      </c>
      <c r="T115" s="21"/>
      <c r="U115" s="21"/>
      <c r="V115" s="21"/>
      <c r="W115" s="22">
        <v>5484238.8911379967</v>
      </c>
      <c r="X115" s="6"/>
      <c r="Y115" s="2">
        <v>3816363.3619164336</v>
      </c>
      <c r="Z115" s="82">
        <f t="shared" si="46"/>
        <v>2208963.2840618556</v>
      </c>
      <c r="AA115" s="82">
        <f t="shared" si="47"/>
        <v>2209289.9933651667</v>
      </c>
      <c r="AB115" s="2"/>
      <c r="AC115" s="2">
        <v>2026618.4299176901</v>
      </c>
      <c r="AD115" s="2">
        <v>421371.76092001802</v>
      </c>
      <c r="AE115" s="2">
        <v>-1605246.6689976722</v>
      </c>
      <c r="AF115" s="2">
        <f t="shared" si="48"/>
        <v>-47.853530153455722</v>
      </c>
      <c r="AG115" s="83"/>
      <c r="AH115" s="6">
        <v>3464662.7135033859</v>
      </c>
      <c r="AI115" s="6">
        <v>65254.14300163406</v>
      </c>
      <c r="AJ115" s="6">
        <v>116174.23261020325</v>
      </c>
      <c r="AK115" s="30">
        <f t="shared" si="49"/>
        <v>32528.785130856915</v>
      </c>
      <c r="AL115" s="6"/>
      <c r="AM115" s="6">
        <f t="shared" si="50"/>
        <v>-858124.00418345677</v>
      </c>
      <c r="AN115" s="6">
        <f t="shared" si="51"/>
        <v>2209289.9933651667</v>
      </c>
      <c r="AO115" s="7"/>
      <c r="AP115" s="6">
        <f t="shared" si="52"/>
        <v>1351165.9891817099</v>
      </c>
      <c r="AQ115" s="6">
        <f t="shared" si="53"/>
        <v>40.225245286743373</v>
      </c>
      <c r="AR115" s="7"/>
      <c r="AS115" s="6">
        <f t="shared" si="54"/>
        <v>-1351165.9891817099</v>
      </c>
      <c r="AT115" s="6">
        <f t="shared" si="55"/>
        <v>-40.225245286743373</v>
      </c>
      <c r="AU115" s="7"/>
      <c r="AV115" s="6">
        <f t="shared" si="56"/>
        <v>-857243.55561423441</v>
      </c>
      <c r="AW115" s="6">
        <f t="shared" si="57"/>
        <v>-25.520796535106712</v>
      </c>
      <c r="AX115" s="21"/>
      <c r="AY115" s="6">
        <f t="shared" si="58"/>
        <v>-87682.982918461697</v>
      </c>
      <c r="AZ115" s="6">
        <f t="shared" si="59"/>
        <v>65254.14300163406</v>
      </c>
      <c r="BA115" s="6">
        <f t="shared" si="60"/>
        <v>32528.785130856915</v>
      </c>
      <c r="BB115" s="6"/>
      <c r="BC115" s="6">
        <f t="shared" si="61"/>
        <v>7823.4615729310754</v>
      </c>
      <c r="BD115" s="6">
        <f t="shared" si="62"/>
        <v>2276.4836410982534</v>
      </c>
      <c r="BE115" s="6">
        <f t="shared" si="63"/>
        <v>10099.945214029329</v>
      </c>
      <c r="BF115" s="6">
        <f t="shared" si="64"/>
        <v>0.2329104368243845</v>
      </c>
      <c r="BG115" s="6">
        <f t="shared" si="65"/>
        <v>6.7772659752850656E-2</v>
      </c>
      <c r="BH115" s="6">
        <f t="shared" si="66"/>
        <v>0.30068309657723513</v>
      </c>
      <c r="BI115" s="6"/>
      <c r="BJ115" s="6">
        <f t="shared" si="67"/>
        <v>-7823.4615729310754</v>
      </c>
      <c r="BK115" s="6">
        <f t="shared" si="68"/>
        <v>-2276.4836410982534</v>
      </c>
      <c r="BL115" s="6">
        <f t="shared" si="69"/>
        <v>-10099.945214029329</v>
      </c>
      <c r="BM115" s="6">
        <f t="shared" si="70"/>
        <v>-0.2329104368243845</v>
      </c>
      <c r="BN115" s="6">
        <f t="shared" si="71"/>
        <v>-6.7772659752850656E-2</v>
      </c>
      <c r="BO115" s="6">
        <f t="shared" si="72"/>
        <v>-0.30068309657723513</v>
      </c>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8" t="s">
        <v>0</v>
      </c>
      <c r="DN115" s="84">
        <v>21966</v>
      </c>
      <c r="DY115" s="8" t="s">
        <v>0</v>
      </c>
      <c r="DZ115" s="8">
        <v>0</v>
      </c>
      <c r="EA115" s="8">
        <v>1</v>
      </c>
      <c r="EB115" s="8">
        <v>0</v>
      </c>
      <c r="EC115" s="8">
        <v>0</v>
      </c>
      <c r="ED115" s="8">
        <v>0</v>
      </c>
      <c r="EE115" s="8">
        <v>1</v>
      </c>
      <c r="EF115" s="8" t="s">
        <v>0</v>
      </c>
    </row>
    <row r="116" spans="1:136" ht="12.75" customHeight="1" x14ac:dyDescent="0.2">
      <c r="A116" s="9">
        <v>1945</v>
      </c>
      <c r="B116" s="63"/>
      <c r="C116" s="9">
        <v>5</v>
      </c>
      <c r="D116" s="9" t="s">
        <v>276</v>
      </c>
      <c r="E116" s="9"/>
      <c r="F116" s="2">
        <v>34764</v>
      </c>
      <c r="H116" s="2">
        <v>34798</v>
      </c>
      <c r="I116" s="4">
        <v>-122698.83257601596</v>
      </c>
      <c r="J116" s="4">
        <f t="shared" si="40"/>
        <v>-3.5294797082043483</v>
      </c>
      <c r="K116" s="4"/>
      <c r="L116" s="4">
        <v>55886.473505416885</v>
      </c>
      <c r="M116" s="4">
        <f t="shared" si="41"/>
        <v>1.6060254470204289</v>
      </c>
      <c r="N116" s="21"/>
      <c r="O116" s="4">
        <f t="shared" si="42"/>
        <v>163617.1343524534</v>
      </c>
      <c r="P116" s="4">
        <f t="shared" si="43"/>
        <v>4.7019120165657053</v>
      </c>
      <c r="Q116" s="21"/>
      <c r="R116" s="4">
        <f t="shared" si="44"/>
        <v>219503.60785787029</v>
      </c>
      <c r="S116" s="4">
        <f t="shared" si="45"/>
        <v>6.3079374635861338</v>
      </c>
      <c r="T116" s="21"/>
      <c r="U116" s="21"/>
      <c r="V116" s="21"/>
      <c r="W116" s="22">
        <v>7525447.8565134397</v>
      </c>
      <c r="X116" s="6"/>
      <c r="Y116" s="2">
        <v>1287221.4841147033</v>
      </c>
      <c r="Z116" s="82">
        <f t="shared" si="46"/>
        <v>1014229.9181683806</v>
      </c>
      <c r="AA116" s="82">
        <f t="shared" si="47"/>
        <v>1014379.9244416188</v>
      </c>
      <c r="AB116" s="2"/>
      <c r="AC116" s="2">
        <v>646568.21019426803</v>
      </c>
      <c r="AD116" s="2">
        <v>373843.37547509</v>
      </c>
      <c r="AE116" s="2">
        <v>-272724.83471917803</v>
      </c>
      <c r="AF116" s="2">
        <f t="shared" si="48"/>
        <v>-7.8450360924858487</v>
      </c>
      <c r="AG116" s="83"/>
      <c r="AH116" s="6">
        <v>5384975.6670331517</v>
      </c>
      <c r="AI116" s="6">
        <v>87005.524002178237</v>
      </c>
      <c r="AJ116" s="6">
        <v>174261.34891530487</v>
      </c>
      <c r="AK116" s="30">
        <f t="shared" si="49"/>
        <v>48793.177696285369</v>
      </c>
      <c r="AL116" s="6"/>
      <c r="AM116" s="6">
        <f t="shared" si="50"/>
        <v>-1177513.8858995105</v>
      </c>
      <c r="AN116" s="6">
        <f t="shared" si="51"/>
        <v>1014379.9244416188</v>
      </c>
      <c r="AO116" s="7"/>
      <c r="AP116" s="6">
        <f t="shared" si="52"/>
        <v>-163133.96145789162</v>
      </c>
      <c r="AQ116" s="6">
        <f t="shared" si="53"/>
        <v>-4.6880269399934367</v>
      </c>
      <c r="AR116" s="7"/>
      <c r="AS116" s="6">
        <f t="shared" si="54"/>
        <v>163133.96145789162</v>
      </c>
      <c r="AT116" s="6">
        <f t="shared" si="55"/>
        <v>4.6880269399934367</v>
      </c>
      <c r="AU116" s="7"/>
      <c r="AV116" s="6">
        <f t="shared" si="56"/>
        <v>219020.43496330851</v>
      </c>
      <c r="AW116" s="6">
        <f t="shared" si="57"/>
        <v>6.294052387013866</v>
      </c>
      <c r="AX116" s="21"/>
      <c r="AY116" s="6">
        <f t="shared" si="58"/>
        <v>-136281.87459302548</v>
      </c>
      <c r="AZ116" s="6">
        <f t="shared" si="59"/>
        <v>87005.524002178237</v>
      </c>
      <c r="BA116" s="6">
        <f t="shared" si="60"/>
        <v>48793.177696285369</v>
      </c>
      <c r="BB116" s="6"/>
      <c r="BC116" s="6">
        <f t="shared" si="61"/>
        <v>-2256.5045437343942</v>
      </c>
      <c r="BD116" s="6">
        <f t="shared" si="62"/>
        <v>1773.3316491726</v>
      </c>
      <c r="BE116" s="6">
        <f t="shared" si="63"/>
        <v>-483.17289456179424</v>
      </c>
      <c r="BF116" s="6">
        <f t="shared" si="64"/>
        <v>-6.4845811360836669E-2</v>
      </c>
      <c r="BG116" s="6">
        <f t="shared" si="65"/>
        <v>5.0960734788568308E-2</v>
      </c>
      <c r="BH116" s="6">
        <f t="shared" si="66"/>
        <v>-1.3885076572268356E-2</v>
      </c>
      <c r="BI116" s="6"/>
      <c r="BJ116" s="6">
        <f t="shared" si="67"/>
        <v>2256.5045437343942</v>
      </c>
      <c r="BK116" s="6">
        <f t="shared" si="68"/>
        <v>-1773.3316491726</v>
      </c>
      <c r="BL116" s="6">
        <f t="shared" si="69"/>
        <v>483.17289456179424</v>
      </c>
      <c r="BM116" s="6">
        <f t="shared" si="70"/>
        <v>6.4845811360836669E-2</v>
      </c>
      <c r="BN116" s="6">
        <f t="shared" si="71"/>
        <v>-5.0960734788568308E-2</v>
      </c>
      <c r="BO116" s="6">
        <f t="shared" si="72"/>
        <v>1.3885076572268356E-2</v>
      </c>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8" t="s">
        <v>0</v>
      </c>
      <c r="DN116" s="84">
        <v>22309</v>
      </c>
      <c r="DY116" s="8" t="s">
        <v>0</v>
      </c>
      <c r="DZ116" s="8">
        <v>0</v>
      </c>
      <c r="EA116" s="8">
        <v>1</v>
      </c>
      <c r="EB116" s="8">
        <v>0</v>
      </c>
      <c r="EC116" s="8">
        <v>0</v>
      </c>
      <c r="ED116" s="8">
        <v>0</v>
      </c>
      <c r="EE116" s="8">
        <v>1</v>
      </c>
      <c r="EF116" s="8" t="s">
        <v>0</v>
      </c>
    </row>
    <row r="117" spans="1:136" ht="12.75" customHeight="1" x14ac:dyDescent="0.2">
      <c r="A117" s="9">
        <v>1955</v>
      </c>
      <c r="B117" s="63"/>
      <c r="C117" s="9">
        <v>5</v>
      </c>
      <c r="D117" s="9" t="s">
        <v>283</v>
      </c>
      <c r="E117" s="9"/>
      <c r="F117" s="2">
        <v>35316</v>
      </c>
      <c r="H117" s="2">
        <v>36026</v>
      </c>
      <c r="I117" s="4">
        <v>1387170.9061058629</v>
      </c>
      <c r="J117" s="4">
        <f t="shared" si="40"/>
        <v>39.278822802861676</v>
      </c>
      <c r="K117" s="4"/>
      <c r="L117" s="4">
        <v>1945658.9700863976</v>
      </c>
      <c r="M117" s="4">
        <f t="shared" si="41"/>
        <v>54.007077390950911</v>
      </c>
      <c r="N117" s="21"/>
      <c r="O117" s="4">
        <f t="shared" si="42"/>
        <v>470219.77197059931</v>
      </c>
      <c r="P117" s="4">
        <f t="shared" si="43"/>
        <v>13.052233719274948</v>
      </c>
      <c r="Q117" s="21"/>
      <c r="R117" s="4">
        <f t="shared" si="44"/>
        <v>2415878.742056997</v>
      </c>
      <c r="S117" s="4">
        <f t="shared" si="45"/>
        <v>67.059311110225863</v>
      </c>
      <c r="T117" s="21"/>
      <c r="U117" s="21"/>
      <c r="V117" s="21"/>
      <c r="W117" s="22">
        <v>7717173.6807169076</v>
      </c>
      <c r="X117" s="6"/>
      <c r="Y117" s="2">
        <v>570690.58308567095</v>
      </c>
      <c r="Z117" s="82">
        <f t="shared" si="46"/>
        <v>637120.02709738922</v>
      </c>
      <c r="AA117" s="82">
        <f t="shared" si="47"/>
        <v>637214.25819741725</v>
      </c>
      <c r="AB117" s="2"/>
      <c r="AC117" s="2">
        <v>583513.20092408406</v>
      </c>
      <c r="AD117" s="2">
        <v>648633.45420554304</v>
      </c>
      <c r="AE117" s="2">
        <v>65120.253281458979</v>
      </c>
      <c r="AF117" s="2">
        <f t="shared" si="48"/>
        <v>1.8439306059989518</v>
      </c>
      <c r="AG117" s="83"/>
      <c r="AH117" s="6">
        <v>3637469.5051994519</v>
      </c>
      <c r="AI117" s="6">
        <v>126553.48945771411</v>
      </c>
      <c r="AJ117" s="6">
        <v>234222.24316573277</v>
      </c>
      <c r="AK117" s="30">
        <f t="shared" si="49"/>
        <v>65582.228086405186</v>
      </c>
      <c r="AL117" s="6"/>
      <c r="AM117" s="6">
        <f t="shared" si="50"/>
        <v>-1207513.4054749084</v>
      </c>
      <c r="AN117" s="6">
        <f t="shared" si="51"/>
        <v>637214.25819741725</v>
      </c>
      <c r="AO117" s="7"/>
      <c r="AP117" s="6">
        <f t="shared" si="52"/>
        <v>-570299.14727749117</v>
      </c>
      <c r="AQ117" s="6">
        <f t="shared" si="53"/>
        <v>-15.830210050449431</v>
      </c>
      <c r="AR117" s="7"/>
      <c r="AS117" s="6">
        <f t="shared" si="54"/>
        <v>570299.14727749117</v>
      </c>
      <c r="AT117" s="6">
        <f t="shared" si="55"/>
        <v>15.830210050449431</v>
      </c>
      <c r="AU117" s="7"/>
      <c r="AV117" s="6">
        <f t="shared" si="56"/>
        <v>2515958.1173638888</v>
      </c>
      <c r="AW117" s="6">
        <f t="shared" si="57"/>
        <v>69.837287441400349</v>
      </c>
      <c r="AX117" s="21"/>
      <c r="AY117" s="6">
        <f t="shared" si="58"/>
        <v>-92056.34223722748</v>
      </c>
      <c r="AZ117" s="6">
        <f t="shared" si="59"/>
        <v>126553.48945771411</v>
      </c>
      <c r="BA117" s="6">
        <f t="shared" si="60"/>
        <v>65582.228086405186</v>
      </c>
      <c r="BB117" s="6"/>
      <c r="BC117" s="6">
        <f t="shared" si="61"/>
        <v>66258.341088568981</v>
      </c>
      <c r="BD117" s="6">
        <f t="shared" si="62"/>
        <v>33821.034218322893</v>
      </c>
      <c r="BE117" s="6">
        <f t="shared" si="63"/>
        <v>100079.37530689187</v>
      </c>
      <c r="BF117" s="6">
        <f t="shared" si="64"/>
        <v>1.8391811771656299</v>
      </c>
      <c r="BG117" s="6">
        <f t="shared" si="65"/>
        <v>0.93879515400885172</v>
      </c>
      <c r="BH117" s="6">
        <f t="shared" si="66"/>
        <v>2.7779763311744814</v>
      </c>
      <c r="BI117" s="6"/>
      <c r="BJ117" s="6">
        <f t="shared" si="67"/>
        <v>-66258.341088568981</v>
      </c>
      <c r="BK117" s="6">
        <f t="shared" si="68"/>
        <v>-33821.034218322893</v>
      </c>
      <c r="BL117" s="6">
        <f t="shared" si="69"/>
        <v>-100079.37530689187</v>
      </c>
      <c r="BM117" s="6">
        <f t="shared" si="70"/>
        <v>-1.8391811771656299</v>
      </c>
      <c r="BN117" s="6">
        <f t="shared" si="71"/>
        <v>-0.93879515400885172</v>
      </c>
      <c r="BO117" s="6">
        <f t="shared" si="72"/>
        <v>-2.7779763311744814</v>
      </c>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8" t="s">
        <v>0</v>
      </c>
      <c r="DN117" s="84">
        <v>22333</v>
      </c>
      <c r="DY117" s="8" t="s">
        <v>0</v>
      </c>
      <c r="DZ117" s="8">
        <v>0</v>
      </c>
      <c r="EA117" s="8">
        <v>1</v>
      </c>
      <c r="EB117" s="8">
        <v>0</v>
      </c>
      <c r="EC117" s="8">
        <v>0</v>
      </c>
      <c r="ED117" s="8">
        <v>0</v>
      </c>
      <c r="EE117" s="8">
        <v>1</v>
      </c>
      <c r="EF117" s="8" t="s">
        <v>0</v>
      </c>
    </row>
    <row r="118" spans="1:136" ht="12.75" customHeight="1" x14ac:dyDescent="0.2">
      <c r="A118" s="9">
        <v>1876</v>
      </c>
      <c r="B118" s="63"/>
      <c r="C118" s="9">
        <v>5</v>
      </c>
      <c r="D118" s="9" t="s">
        <v>285</v>
      </c>
      <c r="E118" s="9"/>
      <c r="F118" s="2">
        <v>36410</v>
      </c>
      <c r="H118" s="2">
        <v>36212</v>
      </c>
      <c r="I118" s="4">
        <v>-370198.16253705975</v>
      </c>
      <c r="J118" s="4">
        <f t="shared" si="40"/>
        <v>-10.167485925214494</v>
      </c>
      <c r="K118" s="4"/>
      <c r="L118" s="4">
        <v>-437332.75401238538</v>
      </c>
      <c r="M118" s="4">
        <f t="shared" si="41"/>
        <v>-12.077011874858758</v>
      </c>
      <c r="N118" s="21"/>
      <c r="O118" s="4">
        <f t="shared" si="42"/>
        <v>9302.233645309323</v>
      </c>
      <c r="P118" s="4">
        <f t="shared" si="43"/>
        <v>0.25688262579557392</v>
      </c>
      <c r="Q118" s="21"/>
      <c r="R118" s="4">
        <f t="shared" si="44"/>
        <v>-428030.52036707604</v>
      </c>
      <c r="S118" s="4">
        <f t="shared" si="45"/>
        <v>-11.820129249063184</v>
      </c>
      <c r="T118" s="21"/>
      <c r="U118" s="21"/>
      <c r="V118" s="21"/>
      <c r="W118" s="22">
        <v>6290760.499765533</v>
      </c>
      <c r="X118" s="6"/>
      <c r="Y118" s="2">
        <v>1487104.3575952346</v>
      </c>
      <c r="Z118" s="82">
        <f t="shared" si="46"/>
        <v>925800.97752371535</v>
      </c>
      <c r="AA118" s="82">
        <f t="shared" si="47"/>
        <v>925937.90501117252</v>
      </c>
      <c r="AB118" s="2"/>
      <c r="AC118" s="2">
        <v>965686.54340021301</v>
      </c>
      <c r="AD118" s="2">
        <v>401314.06829792599</v>
      </c>
      <c r="AE118" s="2">
        <v>-564372.47510228702</v>
      </c>
      <c r="AF118" s="2">
        <f t="shared" si="48"/>
        <v>-15.500479953372343</v>
      </c>
      <c r="AG118" s="83"/>
      <c r="AH118" s="6">
        <v>2952924.698968173</v>
      </c>
      <c r="AI118" s="6">
        <v>77118.53263829452</v>
      </c>
      <c r="AJ118" s="6">
        <v>166766.23713400174</v>
      </c>
      <c r="AK118" s="30">
        <f t="shared" si="49"/>
        <v>46694.546397520491</v>
      </c>
      <c r="AL118" s="6"/>
      <c r="AM118" s="6">
        <f t="shared" si="50"/>
        <v>-984321.1969013568</v>
      </c>
      <c r="AN118" s="6">
        <f t="shared" si="51"/>
        <v>925937.90501117252</v>
      </c>
      <c r="AO118" s="7"/>
      <c r="AP118" s="6">
        <f t="shared" si="52"/>
        <v>-58383.291890184279</v>
      </c>
      <c r="AQ118" s="6">
        <f t="shared" si="53"/>
        <v>-1.6122636664692445</v>
      </c>
      <c r="AR118" s="7"/>
      <c r="AS118" s="6">
        <f t="shared" si="54"/>
        <v>58383.291890184279</v>
      </c>
      <c r="AT118" s="6">
        <f t="shared" si="55"/>
        <v>1.6122636664692445</v>
      </c>
      <c r="AU118" s="7"/>
      <c r="AV118" s="6">
        <f t="shared" si="56"/>
        <v>-378949.4621222011</v>
      </c>
      <c r="AW118" s="6">
        <f t="shared" si="57"/>
        <v>-10.464748208389514</v>
      </c>
      <c r="AX118" s="21"/>
      <c r="AY118" s="6">
        <f t="shared" si="58"/>
        <v>-74732.020790940107</v>
      </c>
      <c r="AZ118" s="6">
        <f t="shared" si="59"/>
        <v>77118.53263829452</v>
      </c>
      <c r="BA118" s="6">
        <f t="shared" si="60"/>
        <v>46694.546397520491</v>
      </c>
      <c r="BB118" s="6"/>
      <c r="BC118" s="6">
        <f t="shared" si="61"/>
        <v>28170.484388626399</v>
      </c>
      <c r="BD118" s="6">
        <f t="shared" si="62"/>
        <v>20910.573856248557</v>
      </c>
      <c r="BE118" s="6">
        <f t="shared" si="63"/>
        <v>49081.058244874956</v>
      </c>
      <c r="BF118" s="6">
        <f t="shared" si="64"/>
        <v>0.77793229837143485</v>
      </c>
      <c r="BG118" s="6">
        <f t="shared" si="65"/>
        <v>0.57744874230223564</v>
      </c>
      <c r="BH118" s="6">
        <f t="shared" si="66"/>
        <v>1.3553810406736704</v>
      </c>
      <c r="BI118" s="6"/>
      <c r="BJ118" s="6">
        <f t="shared" si="67"/>
        <v>-28170.484388626399</v>
      </c>
      <c r="BK118" s="6">
        <f t="shared" si="68"/>
        <v>-20910.573856248557</v>
      </c>
      <c r="BL118" s="6">
        <f t="shared" si="69"/>
        <v>-49081.058244874956</v>
      </c>
      <c r="BM118" s="6">
        <f t="shared" si="70"/>
        <v>-0.77793229837143485</v>
      </c>
      <c r="BN118" s="6">
        <f t="shared" si="71"/>
        <v>-0.57744874230223564</v>
      </c>
      <c r="BO118" s="6">
        <f t="shared" si="72"/>
        <v>-1.3553810406736704</v>
      </c>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8" t="s">
        <v>0</v>
      </c>
      <c r="DN118" s="84">
        <v>22503</v>
      </c>
      <c r="DY118" s="8" t="s">
        <v>0</v>
      </c>
      <c r="DZ118" s="8">
        <v>0</v>
      </c>
      <c r="EA118" s="8">
        <v>1</v>
      </c>
      <c r="EB118" s="8">
        <v>0</v>
      </c>
      <c r="EC118" s="8">
        <v>0</v>
      </c>
      <c r="ED118" s="8">
        <v>0</v>
      </c>
      <c r="EE118" s="8">
        <v>1</v>
      </c>
      <c r="EF118" s="8" t="s">
        <v>0</v>
      </c>
    </row>
    <row r="119" spans="1:136" ht="12.75" customHeight="1" x14ac:dyDescent="0.2">
      <c r="A119" s="9">
        <v>289</v>
      </c>
      <c r="B119" s="63"/>
      <c r="C119" s="9">
        <v>5</v>
      </c>
      <c r="D119" s="9" t="s">
        <v>294</v>
      </c>
      <c r="E119" s="9"/>
      <c r="F119" s="2">
        <v>38458</v>
      </c>
      <c r="H119" s="2">
        <v>38774</v>
      </c>
      <c r="I119" s="4">
        <v>1360884.7999702785</v>
      </c>
      <c r="J119" s="4">
        <f t="shared" si="40"/>
        <v>35.386260335178079</v>
      </c>
      <c r="K119" s="4"/>
      <c r="L119" s="4">
        <v>2987567.9040871589</v>
      </c>
      <c r="M119" s="4">
        <f t="shared" si="41"/>
        <v>77.050804768328234</v>
      </c>
      <c r="N119" s="21"/>
      <c r="O119" s="4">
        <f t="shared" si="42"/>
        <v>116724.16532385623</v>
      </c>
      <c r="P119" s="4">
        <f t="shared" si="43"/>
        <v>3.0103720359997994</v>
      </c>
      <c r="Q119" s="21"/>
      <c r="R119" s="4">
        <f t="shared" si="44"/>
        <v>3104292.0694110151</v>
      </c>
      <c r="S119" s="4">
        <f t="shared" si="45"/>
        <v>80.061176804328028</v>
      </c>
      <c r="T119" s="21"/>
      <c r="U119" s="21"/>
      <c r="V119" s="21"/>
      <c r="W119" s="22">
        <v>6932910.8923032517</v>
      </c>
      <c r="X119" s="6"/>
      <c r="Y119" s="2">
        <v>645028.10965948214</v>
      </c>
      <c r="Z119" s="82">
        <f t="shared" si="46"/>
        <v>932475.86436453648</v>
      </c>
      <c r="AA119" s="82">
        <f t="shared" si="47"/>
        <v>932613.77907873725</v>
      </c>
      <c r="AB119" s="2"/>
      <c r="AC119" s="2">
        <v>449092.04904666601</v>
      </c>
      <c r="AD119" s="2">
        <v>734197.16459953599</v>
      </c>
      <c r="AE119" s="2">
        <v>285105.11555286997</v>
      </c>
      <c r="AF119" s="2">
        <f t="shared" si="48"/>
        <v>7.413415038558167</v>
      </c>
      <c r="AG119" s="83"/>
      <c r="AH119" s="6">
        <v>5619874.1420591623</v>
      </c>
      <c r="AI119" s="6">
        <v>122598.69291216062</v>
      </c>
      <c r="AJ119" s="6">
        <v>196746.6842592152</v>
      </c>
      <c r="AK119" s="30">
        <f t="shared" si="49"/>
        <v>55089.071592580258</v>
      </c>
      <c r="AL119" s="6"/>
      <c r="AM119" s="6">
        <f t="shared" si="50"/>
        <v>-1084799.0712373711</v>
      </c>
      <c r="AN119" s="6">
        <f t="shared" si="51"/>
        <v>932613.77907873725</v>
      </c>
      <c r="AO119" s="7"/>
      <c r="AP119" s="6">
        <f t="shared" si="52"/>
        <v>-152185.29215863382</v>
      </c>
      <c r="AQ119" s="6">
        <f t="shared" si="53"/>
        <v>-3.9249314530003048</v>
      </c>
      <c r="AR119" s="7"/>
      <c r="AS119" s="6">
        <f t="shared" si="54"/>
        <v>152185.29215863382</v>
      </c>
      <c r="AT119" s="6">
        <f t="shared" si="55"/>
        <v>3.9249314530003048</v>
      </c>
      <c r="AU119" s="7"/>
      <c r="AV119" s="6">
        <f t="shared" si="56"/>
        <v>3139753.1962457928</v>
      </c>
      <c r="AW119" s="6">
        <f t="shared" si="57"/>
        <v>80.975736221328546</v>
      </c>
      <c r="AX119" s="21"/>
      <c r="AY119" s="6">
        <f t="shared" si="58"/>
        <v>-142226.63766996338</v>
      </c>
      <c r="AZ119" s="6">
        <f t="shared" si="59"/>
        <v>122598.69291216062</v>
      </c>
      <c r="BA119" s="6">
        <f t="shared" si="60"/>
        <v>55089.071592580258</v>
      </c>
      <c r="BB119" s="6"/>
      <c r="BC119" s="6">
        <f t="shared" si="61"/>
        <v>29442.957935682978</v>
      </c>
      <c r="BD119" s="6">
        <f t="shared" si="62"/>
        <v>6018.1688990946059</v>
      </c>
      <c r="BE119" s="6">
        <f t="shared" si="63"/>
        <v>35461.126834777584</v>
      </c>
      <c r="BF119" s="6">
        <f t="shared" si="64"/>
        <v>0.75934796347250677</v>
      </c>
      <c r="BG119" s="6">
        <f t="shared" si="65"/>
        <v>0.15521145352799828</v>
      </c>
      <c r="BH119" s="6">
        <f t="shared" si="66"/>
        <v>0.91455941700050503</v>
      </c>
      <c r="BI119" s="6"/>
      <c r="BJ119" s="6">
        <f t="shared" si="67"/>
        <v>-29442.957935682978</v>
      </c>
      <c r="BK119" s="6">
        <f t="shared" si="68"/>
        <v>-6018.1688990946059</v>
      </c>
      <c r="BL119" s="6">
        <f t="shared" si="69"/>
        <v>-35461.126834777584</v>
      </c>
      <c r="BM119" s="6">
        <f t="shared" si="70"/>
        <v>-0.75934796347250677</v>
      </c>
      <c r="BN119" s="6">
        <f t="shared" si="71"/>
        <v>-0.15521145352799828</v>
      </c>
      <c r="BO119" s="6">
        <f t="shared" si="72"/>
        <v>-0.91455941700050503</v>
      </c>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8" t="s">
        <v>0</v>
      </c>
      <c r="DN119" s="84">
        <v>22572</v>
      </c>
      <c r="DY119" s="8" t="s">
        <v>0</v>
      </c>
      <c r="DZ119" s="8">
        <v>0</v>
      </c>
      <c r="EA119" s="8">
        <v>1</v>
      </c>
      <c r="EB119" s="8">
        <v>0</v>
      </c>
      <c r="EC119" s="8">
        <v>0</v>
      </c>
      <c r="ED119" s="8">
        <v>0</v>
      </c>
      <c r="EE119" s="8">
        <v>1</v>
      </c>
      <c r="EF119" s="8" t="s">
        <v>0</v>
      </c>
    </row>
    <row r="120" spans="1:136" ht="12.75" customHeight="1" x14ac:dyDescent="0.2">
      <c r="A120" s="9">
        <v>1509</v>
      </c>
      <c r="B120" s="63"/>
      <c r="C120" s="9">
        <v>5</v>
      </c>
      <c r="D120" s="9" t="s">
        <v>296</v>
      </c>
      <c r="E120" s="9"/>
      <c r="F120" s="2">
        <v>39568</v>
      </c>
      <c r="H120" s="2">
        <v>39473</v>
      </c>
      <c r="I120" s="4">
        <v>1040364.3653851906</v>
      </c>
      <c r="J120" s="4">
        <f t="shared" si="40"/>
        <v>26.29307433747449</v>
      </c>
      <c r="K120" s="4"/>
      <c r="L120" s="4">
        <v>1962814.5138212619</v>
      </c>
      <c r="M120" s="4">
        <f t="shared" si="41"/>
        <v>49.725496258740456</v>
      </c>
      <c r="N120" s="21"/>
      <c r="O120" s="4">
        <f t="shared" si="42"/>
        <v>111385.94084115091</v>
      </c>
      <c r="P120" s="4">
        <f t="shared" si="43"/>
        <v>2.8218260796278698</v>
      </c>
      <c r="Q120" s="21"/>
      <c r="R120" s="4">
        <f t="shared" si="44"/>
        <v>2074200.4546624129</v>
      </c>
      <c r="S120" s="4">
        <f t="shared" si="45"/>
        <v>52.547322338368325</v>
      </c>
      <c r="T120" s="21"/>
      <c r="U120" s="21"/>
      <c r="V120" s="21"/>
      <c r="W120" s="22">
        <v>9057893.907256024</v>
      </c>
      <c r="X120" s="6"/>
      <c r="Y120" s="2">
        <v>1439357.4312253133</v>
      </c>
      <c r="Z120" s="82">
        <f t="shared" si="46"/>
        <v>1289156.1943120712</v>
      </c>
      <c r="AA120" s="82">
        <f t="shared" si="47"/>
        <v>1289346.8626337866</v>
      </c>
      <c r="AB120" s="2"/>
      <c r="AC120" s="2">
        <v>1083235.40064828</v>
      </c>
      <c r="AD120" s="2">
        <v>932672.67315903003</v>
      </c>
      <c r="AE120" s="2">
        <v>-150562.72748925001</v>
      </c>
      <c r="AF120" s="2">
        <f t="shared" si="48"/>
        <v>-3.8051639579774061</v>
      </c>
      <c r="AG120" s="83"/>
      <c r="AH120" s="6">
        <v>5342880.9054794116</v>
      </c>
      <c r="AI120" s="6">
        <v>83050.727456624751</v>
      </c>
      <c r="AJ120" s="6">
        <v>245464.91083768843</v>
      </c>
      <c r="AK120" s="30">
        <f t="shared" si="49"/>
        <v>68730.175034552769</v>
      </c>
      <c r="AL120" s="6"/>
      <c r="AM120" s="6">
        <f t="shared" si="50"/>
        <v>-1417297.1570810981</v>
      </c>
      <c r="AN120" s="6">
        <f t="shared" si="51"/>
        <v>1289346.8626337866</v>
      </c>
      <c r="AO120" s="7"/>
      <c r="AP120" s="6">
        <f t="shared" si="52"/>
        <v>-127950.29444731143</v>
      </c>
      <c r="AQ120" s="6">
        <f t="shared" si="53"/>
        <v>-3.2414636447017311</v>
      </c>
      <c r="AR120" s="7"/>
      <c r="AS120" s="6">
        <f t="shared" si="54"/>
        <v>127950.29444731143</v>
      </c>
      <c r="AT120" s="6">
        <f t="shared" si="55"/>
        <v>3.2414636447017311</v>
      </c>
      <c r="AU120" s="7"/>
      <c r="AV120" s="6">
        <f t="shared" si="56"/>
        <v>2090764.8082685734</v>
      </c>
      <c r="AW120" s="6">
        <f t="shared" si="57"/>
        <v>52.966959903442188</v>
      </c>
      <c r="AX120" s="21"/>
      <c r="AY120" s="6">
        <f t="shared" si="58"/>
        <v>-135216.54888501708</v>
      </c>
      <c r="AZ120" s="6">
        <f t="shared" si="59"/>
        <v>83050.727456624751</v>
      </c>
      <c r="BA120" s="6">
        <f t="shared" si="60"/>
        <v>68730.175034552769</v>
      </c>
      <c r="BB120" s="6"/>
      <c r="BC120" s="6">
        <f t="shared" si="61"/>
        <v>-5513.5330695646844</v>
      </c>
      <c r="BD120" s="6">
        <f t="shared" si="62"/>
        <v>22077.886675725204</v>
      </c>
      <c r="BE120" s="6">
        <f t="shared" si="63"/>
        <v>16564.353606160519</v>
      </c>
      <c r="BF120" s="6">
        <f t="shared" si="64"/>
        <v>-0.13967859219123666</v>
      </c>
      <c r="BG120" s="6">
        <f t="shared" si="65"/>
        <v>0.55931615726509776</v>
      </c>
      <c r="BH120" s="6">
        <f t="shared" si="66"/>
        <v>0.41963756507386107</v>
      </c>
      <c r="BI120" s="6"/>
      <c r="BJ120" s="6">
        <f t="shared" si="67"/>
        <v>5513.5330695646844</v>
      </c>
      <c r="BK120" s="6">
        <f t="shared" si="68"/>
        <v>-22077.886675725204</v>
      </c>
      <c r="BL120" s="6">
        <f t="shared" si="69"/>
        <v>-16564.353606160519</v>
      </c>
      <c r="BM120" s="6">
        <f t="shared" si="70"/>
        <v>0.13967859219123666</v>
      </c>
      <c r="BN120" s="6">
        <f t="shared" si="71"/>
        <v>-0.55931615726509776</v>
      </c>
      <c r="BO120" s="6">
        <f t="shared" si="72"/>
        <v>-0.41963756507386107</v>
      </c>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8" t="s">
        <v>0</v>
      </c>
      <c r="DN120" s="84">
        <v>22622</v>
      </c>
      <c r="DY120" s="8" t="s">
        <v>0</v>
      </c>
      <c r="DZ120" s="8">
        <v>0</v>
      </c>
      <c r="EA120" s="8">
        <v>1</v>
      </c>
      <c r="EB120" s="8">
        <v>0</v>
      </c>
      <c r="EC120" s="8">
        <v>0</v>
      </c>
      <c r="ED120" s="8">
        <v>0</v>
      </c>
      <c r="EE120" s="8">
        <v>1</v>
      </c>
      <c r="EF120" s="8" t="s">
        <v>0</v>
      </c>
    </row>
    <row r="121" spans="1:136" ht="12.75" customHeight="1" x14ac:dyDescent="0.2">
      <c r="A121" s="9">
        <v>296</v>
      </c>
      <c r="B121" s="63"/>
      <c r="C121" s="9">
        <v>5</v>
      </c>
      <c r="D121" s="9" t="s">
        <v>300</v>
      </c>
      <c r="E121" s="9"/>
      <c r="F121" s="2">
        <v>40876</v>
      </c>
      <c r="H121" s="2">
        <v>40951</v>
      </c>
      <c r="I121" s="4">
        <v>865616.90001940634</v>
      </c>
      <c r="J121" s="4">
        <f t="shared" si="40"/>
        <v>21.176653782645229</v>
      </c>
      <c r="K121" s="4"/>
      <c r="L121" s="4">
        <v>334271.94551167171</v>
      </c>
      <c r="M121" s="4">
        <f t="shared" si="41"/>
        <v>8.1627297382645523</v>
      </c>
      <c r="N121" s="21"/>
      <c r="O121" s="4">
        <f t="shared" si="42"/>
        <v>773302.11571138247</v>
      </c>
      <c r="P121" s="4">
        <f t="shared" si="43"/>
        <v>18.883595411867415</v>
      </c>
      <c r="Q121" s="21"/>
      <c r="R121" s="4">
        <f t="shared" si="44"/>
        <v>1107574.0612230543</v>
      </c>
      <c r="S121" s="4">
        <f t="shared" si="45"/>
        <v>27.04632515013197</v>
      </c>
      <c r="T121" s="21"/>
      <c r="U121" s="21"/>
      <c r="V121" s="21"/>
      <c r="W121" s="22">
        <v>9139773.3755809665</v>
      </c>
      <c r="X121" s="6"/>
      <c r="Y121" s="2">
        <v>637914.45101006457</v>
      </c>
      <c r="Z121" s="82">
        <f t="shared" si="46"/>
        <v>610657.4514398037</v>
      </c>
      <c r="AA121" s="82">
        <f t="shared" si="47"/>
        <v>610747.76868136274</v>
      </c>
      <c r="AB121" s="2"/>
      <c r="AC121" s="2">
        <v>615010.60015231895</v>
      </c>
      <c r="AD121" s="2">
        <v>587803.52060764399</v>
      </c>
      <c r="AE121" s="2">
        <v>-27207.079544674954</v>
      </c>
      <c r="AF121" s="2">
        <f t="shared" si="48"/>
        <v>-0.66560034114578126</v>
      </c>
      <c r="AG121" s="83"/>
      <c r="AH121" s="6">
        <v>5507289.5241056308</v>
      </c>
      <c r="AI121" s="6">
        <v>124576.09118493737</v>
      </c>
      <c r="AJ121" s="6">
        <v>217358.24165780022</v>
      </c>
      <c r="AK121" s="30">
        <f t="shared" si="49"/>
        <v>60860.307664184067</v>
      </c>
      <c r="AL121" s="6"/>
      <c r="AM121" s="6">
        <f t="shared" si="50"/>
        <v>-1430108.9143028613</v>
      </c>
      <c r="AN121" s="6">
        <f t="shared" si="51"/>
        <v>610747.76868136274</v>
      </c>
      <c r="AO121" s="7"/>
      <c r="AP121" s="6">
        <f t="shared" si="52"/>
        <v>-819361.14562149858</v>
      </c>
      <c r="AQ121" s="6">
        <f t="shared" si="53"/>
        <v>-20.008330580974789</v>
      </c>
      <c r="AR121" s="7"/>
      <c r="AS121" s="6">
        <f t="shared" si="54"/>
        <v>819361.14562149858</v>
      </c>
      <c r="AT121" s="6">
        <f t="shared" si="55"/>
        <v>20.008330580974789</v>
      </c>
      <c r="AU121" s="7"/>
      <c r="AV121" s="6">
        <f t="shared" si="56"/>
        <v>1153633.0911331703</v>
      </c>
      <c r="AW121" s="6">
        <f t="shared" si="57"/>
        <v>28.171060319239341</v>
      </c>
      <c r="AX121" s="21"/>
      <c r="AY121" s="6">
        <f t="shared" si="58"/>
        <v>-139377.36893900545</v>
      </c>
      <c r="AZ121" s="6">
        <f t="shared" si="59"/>
        <v>124576.09118493737</v>
      </c>
      <c r="BA121" s="6">
        <f t="shared" si="60"/>
        <v>60860.307664184067</v>
      </c>
      <c r="BB121" s="6"/>
      <c r="BC121" s="6">
        <f t="shared" si="61"/>
        <v>33286.572882960609</v>
      </c>
      <c r="BD121" s="6">
        <f t="shared" si="62"/>
        <v>12772.457027155455</v>
      </c>
      <c r="BE121" s="6">
        <f t="shared" si="63"/>
        <v>46059.029910116064</v>
      </c>
      <c r="BF121" s="6">
        <f t="shared" si="64"/>
        <v>0.81283907311080583</v>
      </c>
      <c r="BG121" s="6">
        <f t="shared" si="65"/>
        <v>0.31189609599656798</v>
      </c>
      <c r="BH121" s="6">
        <f t="shared" si="66"/>
        <v>1.1247351691073737</v>
      </c>
      <c r="BI121" s="6"/>
      <c r="BJ121" s="6">
        <f t="shared" si="67"/>
        <v>-33286.572882960609</v>
      </c>
      <c r="BK121" s="6">
        <f t="shared" si="68"/>
        <v>-12772.457027155455</v>
      </c>
      <c r="BL121" s="6">
        <f t="shared" si="69"/>
        <v>-46059.029910116064</v>
      </c>
      <c r="BM121" s="6">
        <f t="shared" si="70"/>
        <v>-0.81283907311080583</v>
      </c>
      <c r="BN121" s="6">
        <f t="shared" si="71"/>
        <v>-0.31189609599656798</v>
      </c>
      <c r="BO121" s="6">
        <f t="shared" si="72"/>
        <v>-1.1247351691073737</v>
      </c>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8" t="s">
        <v>0</v>
      </c>
      <c r="DN121" s="84">
        <v>22678</v>
      </c>
      <c r="DY121" s="8" t="s">
        <v>0</v>
      </c>
      <c r="DZ121" s="8">
        <v>0</v>
      </c>
      <c r="EA121" s="8">
        <v>1</v>
      </c>
      <c r="EB121" s="8">
        <v>0</v>
      </c>
      <c r="EC121" s="8">
        <v>0</v>
      </c>
      <c r="ED121" s="8">
        <v>0</v>
      </c>
      <c r="EE121" s="8">
        <v>1</v>
      </c>
      <c r="EF121" s="8" t="s">
        <v>0</v>
      </c>
    </row>
    <row r="122" spans="1:136" ht="12.75" customHeight="1" x14ac:dyDescent="0.2">
      <c r="A122" s="9">
        <v>281</v>
      </c>
      <c r="B122" s="63"/>
      <c r="C122" s="9">
        <v>5</v>
      </c>
      <c r="D122" s="9" t="s">
        <v>304</v>
      </c>
      <c r="E122" s="9"/>
      <c r="F122" s="2">
        <v>41488</v>
      </c>
      <c r="H122" s="2">
        <v>41978</v>
      </c>
      <c r="I122" s="4">
        <v>-311601.50195495877</v>
      </c>
      <c r="J122" s="4">
        <f t="shared" si="40"/>
        <v>-7.5106416784361452</v>
      </c>
      <c r="K122" s="4"/>
      <c r="L122" s="4">
        <v>630264.51233279891</v>
      </c>
      <c r="M122" s="4">
        <f t="shared" si="41"/>
        <v>15.014162473981584</v>
      </c>
      <c r="N122" s="21"/>
      <c r="O122" s="4">
        <f t="shared" si="42"/>
        <v>27494.21353828811</v>
      </c>
      <c r="P122" s="4">
        <f t="shared" si="43"/>
        <v>0.65496720992634494</v>
      </c>
      <c r="Q122" s="21"/>
      <c r="R122" s="4">
        <f t="shared" si="44"/>
        <v>657758.72587108705</v>
      </c>
      <c r="S122" s="4">
        <f t="shared" si="45"/>
        <v>15.669129683907929</v>
      </c>
      <c r="T122" s="21"/>
      <c r="U122" s="21"/>
      <c r="V122" s="21"/>
      <c r="W122" s="22">
        <v>11219621.291324699</v>
      </c>
      <c r="X122" s="6"/>
      <c r="Y122" s="2">
        <v>1405267.367799077</v>
      </c>
      <c r="Z122" s="82">
        <f t="shared" si="46"/>
        <v>1654525.2842481257</v>
      </c>
      <c r="AA122" s="82">
        <f t="shared" si="47"/>
        <v>1654769.9912592508</v>
      </c>
      <c r="AB122" s="2"/>
      <c r="AC122" s="2">
        <v>1518620.81513577</v>
      </c>
      <c r="AD122" s="2">
        <v>1764969.1985184499</v>
      </c>
      <c r="AE122" s="2">
        <v>246348.38338267989</v>
      </c>
      <c r="AF122" s="2">
        <f t="shared" si="48"/>
        <v>5.9378225844263373</v>
      </c>
      <c r="AG122" s="83"/>
      <c r="AH122" s="6">
        <v>8262052.1268155091</v>
      </c>
      <c r="AI122" s="6">
        <v>152259.6670038123</v>
      </c>
      <c r="AJ122" s="6">
        <v>464696.93044081394</v>
      </c>
      <c r="AK122" s="30">
        <f t="shared" si="49"/>
        <v>130115.14052342792</v>
      </c>
      <c r="AL122" s="6"/>
      <c r="AM122" s="6">
        <f t="shared" si="50"/>
        <v>-1755544.6688311044</v>
      </c>
      <c r="AN122" s="6">
        <f t="shared" si="51"/>
        <v>1654769.9912592508</v>
      </c>
      <c r="AO122" s="7"/>
      <c r="AP122" s="6">
        <f t="shared" si="52"/>
        <v>-100774.67757185362</v>
      </c>
      <c r="AQ122" s="6">
        <f t="shared" si="53"/>
        <v>-2.4006545707716809</v>
      </c>
      <c r="AR122" s="7"/>
      <c r="AS122" s="6">
        <f t="shared" si="54"/>
        <v>100774.67757185362</v>
      </c>
      <c r="AT122" s="6">
        <f t="shared" si="55"/>
        <v>2.4006545707716809</v>
      </c>
      <c r="AU122" s="7"/>
      <c r="AV122" s="6">
        <f t="shared" si="56"/>
        <v>731039.18990465254</v>
      </c>
      <c r="AW122" s="6">
        <f t="shared" si="57"/>
        <v>17.414817044753264</v>
      </c>
      <c r="AX122" s="21"/>
      <c r="AY122" s="6">
        <f t="shared" si="58"/>
        <v>-209094.34349367482</v>
      </c>
      <c r="AZ122" s="6">
        <f t="shared" si="59"/>
        <v>152259.6670038123</v>
      </c>
      <c r="BA122" s="6">
        <f t="shared" si="60"/>
        <v>130115.14052342792</v>
      </c>
      <c r="BB122" s="6"/>
      <c r="BC122" s="6">
        <f t="shared" si="61"/>
        <v>15306.860084641521</v>
      </c>
      <c r="BD122" s="6">
        <f t="shared" si="62"/>
        <v>57973.603948923992</v>
      </c>
      <c r="BE122" s="6">
        <f t="shared" si="63"/>
        <v>73280.464033565513</v>
      </c>
      <c r="BF122" s="6">
        <f t="shared" si="64"/>
        <v>0.36464005156609464</v>
      </c>
      <c r="BG122" s="6">
        <f t="shared" si="65"/>
        <v>1.3810473092792412</v>
      </c>
      <c r="BH122" s="6">
        <f t="shared" si="66"/>
        <v>1.745687360845336</v>
      </c>
      <c r="BI122" s="6"/>
      <c r="BJ122" s="6">
        <f t="shared" si="67"/>
        <v>-15306.860084641521</v>
      </c>
      <c r="BK122" s="6">
        <f t="shared" si="68"/>
        <v>-57973.603948923992</v>
      </c>
      <c r="BL122" s="6">
        <f t="shared" si="69"/>
        <v>-73280.464033565513</v>
      </c>
      <c r="BM122" s="6">
        <f t="shared" si="70"/>
        <v>-0.36464005156609464</v>
      </c>
      <c r="BN122" s="6">
        <f t="shared" si="71"/>
        <v>-1.3810473092792412</v>
      </c>
      <c r="BO122" s="6">
        <f t="shared" si="72"/>
        <v>-1.745687360845336</v>
      </c>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8" t="s">
        <v>0</v>
      </c>
      <c r="DN122" s="84">
        <v>22738</v>
      </c>
      <c r="DY122" s="8" t="s">
        <v>0</v>
      </c>
      <c r="DZ122" s="8">
        <v>0</v>
      </c>
      <c r="EA122" s="8">
        <v>1</v>
      </c>
      <c r="EB122" s="8">
        <v>0</v>
      </c>
      <c r="EC122" s="8">
        <v>0</v>
      </c>
      <c r="ED122" s="8">
        <v>0</v>
      </c>
      <c r="EE122" s="8">
        <v>1</v>
      </c>
      <c r="EF122" s="8" t="s">
        <v>0</v>
      </c>
    </row>
    <row r="123" spans="1:136" ht="12.75" customHeight="1" x14ac:dyDescent="0.2">
      <c r="A123" s="9">
        <v>267</v>
      </c>
      <c r="B123" s="63"/>
      <c r="C123" s="9">
        <v>5</v>
      </c>
      <c r="D123" s="9" t="s">
        <v>309</v>
      </c>
      <c r="E123" s="9"/>
      <c r="F123" s="2">
        <v>41775</v>
      </c>
      <c r="H123" s="2">
        <v>42943</v>
      </c>
      <c r="I123" s="4">
        <v>-511912.6032816181</v>
      </c>
      <c r="J123" s="4">
        <f t="shared" si="40"/>
        <v>-12.254041969637775</v>
      </c>
      <c r="K123" s="4"/>
      <c r="L123" s="4">
        <v>-2232892.2410181304</v>
      </c>
      <c r="M123" s="4">
        <f t="shared" si="41"/>
        <v>-51.996652330254769</v>
      </c>
      <c r="N123" s="21"/>
      <c r="O123" s="4">
        <f t="shared" si="42"/>
        <v>418771.6026139934</v>
      </c>
      <c r="P123" s="4">
        <f t="shared" si="43"/>
        <v>9.7518012857507248</v>
      </c>
      <c r="Q123" s="21"/>
      <c r="R123" s="4">
        <f t="shared" si="44"/>
        <v>-1814120.638404137</v>
      </c>
      <c r="S123" s="4">
        <f t="shared" si="45"/>
        <v>-42.244851044504038</v>
      </c>
      <c r="T123" s="21"/>
      <c r="U123" s="21"/>
      <c r="V123" s="21"/>
      <c r="W123" s="22">
        <v>9566008.1469074357</v>
      </c>
      <c r="X123" s="6"/>
      <c r="Y123" s="2">
        <v>1317402.9552232665</v>
      </c>
      <c r="Z123" s="82">
        <f t="shared" si="46"/>
        <v>1037291.9610383466</v>
      </c>
      <c r="AA123" s="82">
        <f t="shared" si="47"/>
        <v>1037445.3782256608</v>
      </c>
      <c r="AB123" s="2"/>
      <c r="AC123" s="2">
        <v>935794.42569692596</v>
      </c>
      <c r="AD123" s="2">
        <v>663302.12702019105</v>
      </c>
      <c r="AE123" s="2">
        <v>-272492.29867673491</v>
      </c>
      <c r="AF123" s="2">
        <f t="shared" si="48"/>
        <v>-6.5228557433090346</v>
      </c>
      <c r="AG123" s="83"/>
      <c r="AH123" s="6">
        <v>3561265.7968493467</v>
      </c>
      <c r="AI123" s="6">
        <v>92937.718820508977</v>
      </c>
      <c r="AJ123" s="6">
        <v>134912.01206346203</v>
      </c>
      <c r="AK123" s="30">
        <f t="shared" si="49"/>
        <v>37775.363377769369</v>
      </c>
      <c r="AL123" s="6"/>
      <c r="AM123" s="6">
        <f t="shared" si="50"/>
        <v>-1496802.2688326805</v>
      </c>
      <c r="AN123" s="6">
        <f t="shared" si="51"/>
        <v>1037445.3782256608</v>
      </c>
      <c r="AO123" s="7"/>
      <c r="AP123" s="6">
        <f t="shared" si="52"/>
        <v>-459356.89060701977</v>
      </c>
      <c r="AQ123" s="6">
        <f t="shared" si="53"/>
        <v>-10.696897995180118</v>
      </c>
      <c r="AR123" s="7"/>
      <c r="AS123" s="6">
        <f t="shared" si="54"/>
        <v>459356.89060701977</v>
      </c>
      <c r="AT123" s="6">
        <f t="shared" si="55"/>
        <v>10.696897995180118</v>
      </c>
      <c r="AU123" s="7"/>
      <c r="AV123" s="6">
        <f t="shared" si="56"/>
        <v>-1773535.3504111106</v>
      </c>
      <c r="AW123" s="6">
        <f t="shared" si="57"/>
        <v>-41.299754335074645</v>
      </c>
      <c r="AX123" s="21"/>
      <c r="AY123" s="6">
        <f t="shared" si="58"/>
        <v>-90127.794205252008</v>
      </c>
      <c r="AZ123" s="6">
        <f t="shared" si="59"/>
        <v>92937.718820508977</v>
      </c>
      <c r="BA123" s="6">
        <f t="shared" si="60"/>
        <v>37775.363377769369</v>
      </c>
      <c r="BB123" s="6"/>
      <c r="BC123" s="6">
        <f t="shared" si="61"/>
        <v>33905.732628993355</v>
      </c>
      <c r="BD123" s="6">
        <f t="shared" si="62"/>
        <v>6679.5553640330327</v>
      </c>
      <c r="BE123" s="6">
        <f t="shared" si="63"/>
        <v>40585.287993026388</v>
      </c>
      <c r="BF123" s="6">
        <f t="shared" si="64"/>
        <v>0.78955202545218905</v>
      </c>
      <c r="BG123" s="6">
        <f t="shared" si="65"/>
        <v>0.15554468397720309</v>
      </c>
      <c r="BH123" s="6">
        <f t="shared" si="66"/>
        <v>0.94509670942939217</v>
      </c>
      <c r="BI123" s="6"/>
      <c r="BJ123" s="6">
        <f t="shared" si="67"/>
        <v>-33905.732628993355</v>
      </c>
      <c r="BK123" s="6">
        <f t="shared" si="68"/>
        <v>-6679.5553640330327</v>
      </c>
      <c r="BL123" s="6">
        <f t="shared" si="69"/>
        <v>-40585.287993026388</v>
      </c>
      <c r="BM123" s="6">
        <f t="shared" si="70"/>
        <v>-0.78955202545218905</v>
      </c>
      <c r="BN123" s="6">
        <f t="shared" si="71"/>
        <v>-0.15554468397720309</v>
      </c>
      <c r="BO123" s="6">
        <f t="shared" si="72"/>
        <v>-0.94509670942939217</v>
      </c>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8" t="s">
        <v>0</v>
      </c>
      <c r="DN123" s="84">
        <v>22800</v>
      </c>
      <c r="DY123" s="8" t="s">
        <v>0</v>
      </c>
      <c r="DZ123" s="8">
        <v>0</v>
      </c>
      <c r="EA123" s="8">
        <v>1</v>
      </c>
      <c r="EB123" s="8">
        <v>0</v>
      </c>
      <c r="EC123" s="8">
        <v>0</v>
      </c>
      <c r="ED123" s="8">
        <v>0</v>
      </c>
      <c r="EE123" s="8">
        <v>1</v>
      </c>
      <c r="EF123" s="8" t="s">
        <v>0</v>
      </c>
    </row>
    <row r="124" spans="1:136" ht="12.75" customHeight="1" x14ac:dyDescent="0.2">
      <c r="A124" s="9">
        <v>299</v>
      </c>
      <c r="B124" s="63"/>
      <c r="C124" s="9">
        <v>5</v>
      </c>
      <c r="D124" s="9" t="s">
        <v>312</v>
      </c>
      <c r="E124" s="9"/>
      <c r="F124" s="2">
        <v>43231</v>
      </c>
      <c r="H124" s="2">
        <v>43488</v>
      </c>
      <c r="I124" s="4">
        <v>1241519.6308480538</v>
      </c>
      <c r="J124" s="4">
        <f t="shared" si="40"/>
        <v>28.718272324213039</v>
      </c>
      <c r="K124" s="4"/>
      <c r="L124" s="4">
        <v>1123921.1836770866</v>
      </c>
      <c r="M124" s="4">
        <f t="shared" si="41"/>
        <v>25.844398079403206</v>
      </c>
      <c r="N124" s="21"/>
      <c r="O124" s="4">
        <f t="shared" si="42"/>
        <v>-317606.49537435861</v>
      </c>
      <c r="P124" s="4">
        <f t="shared" si="43"/>
        <v>-7.3033134513971349</v>
      </c>
      <c r="Q124" s="21"/>
      <c r="R124" s="4">
        <f t="shared" si="44"/>
        <v>806314.688302728</v>
      </c>
      <c r="S124" s="4">
        <f t="shared" si="45"/>
        <v>18.541084628006072</v>
      </c>
      <c r="T124" s="21"/>
      <c r="U124" s="21"/>
      <c r="V124" s="21"/>
      <c r="W124" s="22">
        <v>11032237.391483935</v>
      </c>
      <c r="X124" s="6"/>
      <c r="Y124" s="2">
        <v>1295784.4888201517</v>
      </c>
      <c r="Z124" s="82">
        <f t="shared" si="46"/>
        <v>1972927.2157437908</v>
      </c>
      <c r="AA124" s="82">
        <f t="shared" si="47"/>
        <v>1973219.0149243341</v>
      </c>
      <c r="AB124" s="2"/>
      <c r="AC124" s="2">
        <v>701680.49466554797</v>
      </c>
      <c r="AD124" s="2">
        <v>1374821.5273098601</v>
      </c>
      <c r="AE124" s="2">
        <v>673141.03264431201</v>
      </c>
      <c r="AF124" s="2">
        <f t="shared" si="48"/>
        <v>15.570794861194791</v>
      </c>
      <c r="AG124" s="83"/>
      <c r="AH124" s="6">
        <v>6570248.548145772</v>
      </c>
      <c r="AI124" s="6">
        <v>158191.86182214253</v>
      </c>
      <c r="AJ124" s="6">
        <v>281066.69179887971</v>
      </c>
      <c r="AK124" s="30">
        <f t="shared" si="49"/>
        <v>78698.67370368632</v>
      </c>
      <c r="AL124" s="6"/>
      <c r="AM124" s="6">
        <f t="shared" si="50"/>
        <v>-1726224.5342339948</v>
      </c>
      <c r="AN124" s="6">
        <f t="shared" si="51"/>
        <v>1973219.0149243341</v>
      </c>
      <c r="AO124" s="7"/>
      <c r="AP124" s="6">
        <f t="shared" si="52"/>
        <v>246994.48069033935</v>
      </c>
      <c r="AQ124" s="6">
        <f t="shared" si="53"/>
        <v>5.6796008252929395</v>
      </c>
      <c r="AR124" s="7"/>
      <c r="AS124" s="6">
        <f t="shared" si="54"/>
        <v>-246994.48069033935</v>
      </c>
      <c r="AT124" s="6">
        <f t="shared" si="55"/>
        <v>-5.6796008252929395</v>
      </c>
      <c r="AU124" s="7"/>
      <c r="AV124" s="6">
        <f t="shared" si="56"/>
        <v>876926.70298674726</v>
      </c>
      <c r="AW124" s="6">
        <f t="shared" si="57"/>
        <v>20.164797254110265</v>
      </c>
      <c r="AX124" s="21"/>
      <c r="AY124" s="6">
        <f t="shared" si="58"/>
        <v>-166278.52084180966</v>
      </c>
      <c r="AZ124" s="6">
        <f t="shared" si="59"/>
        <v>158191.86182214253</v>
      </c>
      <c r="BA124" s="6">
        <f t="shared" si="60"/>
        <v>78698.67370368632</v>
      </c>
      <c r="BB124" s="6"/>
      <c r="BC124" s="6">
        <f t="shared" si="61"/>
        <v>49282.602111142551</v>
      </c>
      <c r="BD124" s="6">
        <f t="shared" si="62"/>
        <v>21329.412572876739</v>
      </c>
      <c r="BE124" s="6">
        <f t="shared" si="63"/>
        <v>70612.01468401929</v>
      </c>
      <c r="BF124" s="6">
        <f t="shared" si="64"/>
        <v>1.1332460014519534</v>
      </c>
      <c r="BG124" s="6">
        <f t="shared" si="65"/>
        <v>0.49046662465224289</v>
      </c>
      <c r="BH124" s="6">
        <f t="shared" si="66"/>
        <v>1.6237126261041963</v>
      </c>
      <c r="BI124" s="6"/>
      <c r="BJ124" s="6">
        <f t="shared" si="67"/>
        <v>-49282.602111142551</v>
      </c>
      <c r="BK124" s="6">
        <f t="shared" si="68"/>
        <v>-21329.412572876739</v>
      </c>
      <c r="BL124" s="6">
        <f t="shared" si="69"/>
        <v>-70612.01468401929</v>
      </c>
      <c r="BM124" s="6">
        <f t="shared" si="70"/>
        <v>-1.1332460014519534</v>
      </c>
      <c r="BN124" s="6">
        <f t="shared" si="71"/>
        <v>-0.49046662465224289</v>
      </c>
      <c r="BO124" s="6">
        <f t="shared" si="72"/>
        <v>-1.6237126261041963</v>
      </c>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8" t="s">
        <v>0</v>
      </c>
      <c r="DN124" s="84">
        <v>22801</v>
      </c>
      <c r="DY124" s="8" t="s">
        <v>0</v>
      </c>
      <c r="DZ124" s="8">
        <v>0</v>
      </c>
      <c r="EA124" s="8">
        <v>1</v>
      </c>
      <c r="EB124" s="8">
        <v>0</v>
      </c>
      <c r="EC124" s="8">
        <v>0</v>
      </c>
      <c r="ED124" s="8">
        <v>0</v>
      </c>
      <c r="EE124" s="8">
        <v>1</v>
      </c>
      <c r="EF124" s="8" t="s">
        <v>0</v>
      </c>
    </row>
    <row r="125" spans="1:136" ht="12.75" customHeight="1" x14ac:dyDescent="0.2">
      <c r="A125" s="9">
        <v>275</v>
      </c>
      <c r="B125" s="63"/>
      <c r="C125" s="9">
        <v>5</v>
      </c>
      <c r="D125" s="9" t="s">
        <v>313</v>
      </c>
      <c r="E125" s="9"/>
      <c r="F125" s="2">
        <v>43645</v>
      </c>
      <c r="H125" s="2">
        <v>43640</v>
      </c>
      <c r="I125" s="4">
        <v>-1289030.6272039125</v>
      </c>
      <c r="J125" s="4">
        <f t="shared" si="40"/>
        <v>-29.534439848869571</v>
      </c>
      <c r="K125" s="4"/>
      <c r="L125" s="4">
        <v>-2193224.3299862156</v>
      </c>
      <c r="M125" s="4">
        <f t="shared" si="41"/>
        <v>-50.257202795284499</v>
      </c>
      <c r="N125" s="21"/>
      <c r="O125" s="4">
        <f t="shared" si="42"/>
        <v>471005.12791529275</v>
      </c>
      <c r="P125" s="4">
        <f t="shared" si="43"/>
        <v>10.792968100717065</v>
      </c>
      <c r="Q125" s="21"/>
      <c r="R125" s="4">
        <f t="shared" si="44"/>
        <v>-1722219.2020709228</v>
      </c>
      <c r="S125" s="4">
        <f t="shared" si="45"/>
        <v>-39.464234694567438</v>
      </c>
      <c r="T125" s="21"/>
      <c r="U125" s="21"/>
      <c r="V125" s="21"/>
      <c r="W125" s="22">
        <v>11768033.283113569</v>
      </c>
      <c r="X125" s="6"/>
      <c r="Y125" s="2">
        <v>1571547.0756031647</v>
      </c>
      <c r="Z125" s="82">
        <f t="shared" si="46"/>
        <v>1305631.4024233695</v>
      </c>
      <c r="AA125" s="82">
        <f t="shared" si="47"/>
        <v>1305824.5074554652</v>
      </c>
      <c r="AB125" s="2"/>
      <c r="AC125" s="2">
        <v>1270934.95848437</v>
      </c>
      <c r="AD125" s="2">
        <v>1004988.81833927</v>
      </c>
      <c r="AE125" s="2">
        <v>-265946.14014510007</v>
      </c>
      <c r="AF125" s="2">
        <f t="shared" si="48"/>
        <v>-6.0933930609485643</v>
      </c>
      <c r="AG125" s="83"/>
      <c r="AH125" s="6">
        <v>7432677.4889665321</v>
      </c>
      <c r="AI125" s="6">
        <v>158191.86182214253</v>
      </c>
      <c r="AJ125" s="6">
        <v>337280.03015865601</v>
      </c>
      <c r="AK125" s="30">
        <f t="shared" si="49"/>
        <v>94438.408444423694</v>
      </c>
      <c r="AL125" s="6"/>
      <c r="AM125" s="6">
        <f t="shared" si="50"/>
        <v>-1841355.2076638571</v>
      </c>
      <c r="AN125" s="6">
        <f t="shared" si="51"/>
        <v>1305824.5074554652</v>
      </c>
      <c r="AO125" s="7"/>
      <c r="AP125" s="6">
        <f t="shared" si="52"/>
        <v>-535530.70020839199</v>
      </c>
      <c r="AQ125" s="6">
        <f t="shared" si="53"/>
        <v>-12.271555916782585</v>
      </c>
      <c r="AR125" s="7"/>
      <c r="AS125" s="6">
        <f t="shared" si="54"/>
        <v>535530.70020839199</v>
      </c>
      <c r="AT125" s="6">
        <f t="shared" si="55"/>
        <v>12.271555916782585</v>
      </c>
      <c r="AU125" s="7"/>
      <c r="AV125" s="6">
        <f t="shared" si="56"/>
        <v>-1657693.6297778236</v>
      </c>
      <c r="AW125" s="6">
        <f t="shared" si="57"/>
        <v>-37.985646878501917</v>
      </c>
      <c r="AX125" s="21"/>
      <c r="AY125" s="6">
        <f t="shared" si="58"/>
        <v>-188104.69797346706</v>
      </c>
      <c r="AZ125" s="6">
        <f t="shared" si="59"/>
        <v>158191.86182214253</v>
      </c>
      <c r="BA125" s="6">
        <f t="shared" si="60"/>
        <v>94438.408444423694</v>
      </c>
      <c r="BB125" s="6"/>
      <c r="BC125" s="6">
        <f t="shared" si="61"/>
        <v>34986.872381916663</v>
      </c>
      <c r="BD125" s="6">
        <f t="shared" si="62"/>
        <v>29538.699911182615</v>
      </c>
      <c r="BE125" s="6">
        <f t="shared" si="63"/>
        <v>64525.572293099278</v>
      </c>
      <c r="BF125" s="6">
        <f t="shared" si="64"/>
        <v>0.80171568244538638</v>
      </c>
      <c r="BG125" s="6">
        <f t="shared" si="65"/>
        <v>0.67687213362013321</v>
      </c>
      <c r="BH125" s="6">
        <f t="shared" si="66"/>
        <v>1.4785878160655197</v>
      </c>
      <c r="BI125" s="6"/>
      <c r="BJ125" s="6">
        <f t="shared" si="67"/>
        <v>-34986.872381916663</v>
      </c>
      <c r="BK125" s="6">
        <f t="shared" si="68"/>
        <v>-29538.699911182615</v>
      </c>
      <c r="BL125" s="6">
        <f t="shared" si="69"/>
        <v>-64525.572293099278</v>
      </c>
      <c r="BM125" s="6">
        <f t="shared" si="70"/>
        <v>-0.80171568244538638</v>
      </c>
      <c r="BN125" s="6">
        <f t="shared" si="71"/>
        <v>-0.67687213362013321</v>
      </c>
      <c r="BO125" s="6">
        <f t="shared" si="72"/>
        <v>-1.4785878160655197</v>
      </c>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8" t="s">
        <v>0</v>
      </c>
      <c r="DN125" s="84">
        <v>23086</v>
      </c>
      <c r="DY125" s="8" t="s">
        <v>0</v>
      </c>
      <c r="DZ125" s="8">
        <v>0</v>
      </c>
      <c r="EA125" s="8">
        <v>1</v>
      </c>
      <c r="EB125" s="8">
        <v>0</v>
      </c>
      <c r="EC125" s="8">
        <v>0</v>
      </c>
      <c r="ED125" s="8">
        <v>0</v>
      </c>
      <c r="EE125" s="8">
        <v>1</v>
      </c>
      <c r="EF125" s="8" t="s">
        <v>0</v>
      </c>
    </row>
    <row r="126" spans="1:136" ht="12.75" customHeight="1" x14ac:dyDescent="0.2">
      <c r="A126" s="9">
        <v>1859</v>
      </c>
      <c r="B126" s="63"/>
      <c r="C126" s="9">
        <v>5</v>
      </c>
      <c r="D126" s="9" t="s">
        <v>316</v>
      </c>
      <c r="E126" s="9"/>
      <c r="F126" s="2">
        <v>44238</v>
      </c>
      <c r="H126" s="2">
        <v>43904</v>
      </c>
      <c r="I126" s="4">
        <v>404594.32407486904</v>
      </c>
      <c r="J126" s="4">
        <f t="shared" si="40"/>
        <v>9.145854787170963</v>
      </c>
      <c r="K126" s="4"/>
      <c r="L126" s="4">
        <v>1566699.3448215052</v>
      </c>
      <c r="M126" s="4">
        <f t="shared" si="41"/>
        <v>35.684660732997116</v>
      </c>
      <c r="N126" s="21"/>
      <c r="O126" s="4">
        <f t="shared" si="42"/>
        <v>400053.77990036225</v>
      </c>
      <c r="P126" s="4">
        <f t="shared" si="43"/>
        <v>9.1120121150774924</v>
      </c>
      <c r="Q126" s="21"/>
      <c r="R126" s="4">
        <f t="shared" si="44"/>
        <v>1966753.1247218675</v>
      </c>
      <c r="S126" s="4">
        <f t="shared" si="45"/>
        <v>44.796672848074607</v>
      </c>
      <c r="T126" s="21"/>
      <c r="U126" s="21"/>
      <c r="V126" s="21"/>
      <c r="W126" s="22">
        <v>8588155.1885918006</v>
      </c>
      <c r="X126" s="6"/>
      <c r="Y126" s="2">
        <v>1344708.4286063951</v>
      </c>
      <c r="Z126" s="82">
        <f t="shared" si="46"/>
        <v>889178.18782318162</v>
      </c>
      <c r="AA126" s="82">
        <f t="shared" si="47"/>
        <v>889309.69873980002</v>
      </c>
      <c r="AB126" s="2"/>
      <c r="AC126" s="2">
        <v>1425358.346782</v>
      </c>
      <c r="AD126" s="2">
        <v>966362.65637183702</v>
      </c>
      <c r="AE126" s="2">
        <v>-458995.69041016302</v>
      </c>
      <c r="AF126" s="2">
        <f t="shared" si="48"/>
        <v>-10.375597685477713</v>
      </c>
      <c r="AG126" s="83"/>
      <c r="AH126" s="6">
        <v>4859069.679550359</v>
      </c>
      <c r="AI126" s="6">
        <v>118643.89636660715</v>
      </c>
      <c r="AJ126" s="6">
        <v>209863.12987649714</v>
      </c>
      <c r="AK126" s="30">
        <f t="shared" si="49"/>
        <v>58761.676365419204</v>
      </c>
      <c r="AL126" s="6"/>
      <c r="AM126" s="6">
        <f t="shared" si="50"/>
        <v>-1343796.6990993149</v>
      </c>
      <c r="AN126" s="6">
        <f t="shared" si="51"/>
        <v>889309.69873980002</v>
      </c>
      <c r="AO126" s="7"/>
      <c r="AP126" s="6">
        <f t="shared" si="52"/>
        <v>-454487.00035951484</v>
      </c>
      <c r="AQ126" s="6">
        <f t="shared" si="53"/>
        <v>-10.351835831803818</v>
      </c>
      <c r="AR126" s="7"/>
      <c r="AS126" s="6">
        <f t="shared" si="54"/>
        <v>454487.00035951484</v>
      </c>
      <c r="AT126" s="6">
        <f t="shared" si="55"/>
        <v>10.351835831803818</v>
      </c>
      <c r="AU126" s="7"/>
      <c r="AV126" s="6">
        <f t="shared" si="56"/>
        <v>2021186.34518102</v>
      </c>
      <c r="AW126" s="6">
        <f t="shared" si="57"/>
        <v>46.036496564800927</v>
      </c>
      <c r="AX126" s="21"/>
      <c r="AY126" s="6">
        <f t="shared" si="58"/>
        <v>-122972.35227287385</v>
      </c>
      <c r="AZ126" s="6">
        <f t="shared" si="59"/>
        <v>118643.89636660715</v>
      </c>
      <c r="BA126" s="6">
        <f t="shared" si="60"/>
        <v>58761.676365419204</v>
      </c>
      <c r="BB126" s="6"/>
      <c r="BC126" s="6">
        <f t="shared" si="61"/>
        <v>38099.351087061601</v>
      </c>
      <c r="BD126" s="6">
        <f t="shared" si="62"/>
        <v>16333.86937209098</v>
      </c>
      <c r="BE126" s="6">
        <f t="shared" si="63"/>
        <v>54433.220459152581</v>
      </c>
      <c r="BF126" s="6">
        <f t="shared" si="64"/>
        <v>0.86778769786492349</v>
      </c>
      <c r="BG126" s="6">
        <f t="shared" si="65"/>
        <v>0.3720360188614017</v>
      </c>
      <c r="BH126" s="6">
        <f t="shared" si="66"/>
        <v>1.2398237167263251</v>
      </c>
      <c r="BI126" s="6"/>
      <c r="BJ126" s="6">
        <f t="shared" si="67"/>
        <v>-38099.351087061601</v>
      </c>
      <c r="BK126" s="6">
        <f t="shared" si="68"/>
        <v>-16333.86937209098</v>
      </c>
      <c r="BL126" s="6">
        <f t="shared" si="69"/>
        <v>-54433.220459152581</v>
      </c>
      <c r="BM126" s="6">
        <f t="shared" si="70"/>
        <v>-0.86778769786492349</v>
      </c>
      <c r="BN126" s="6">
        <f t="shared" si="71"/>
        <v>-0.3720360188614017</v>
      </c>
      <c r="BO126" s="6">
        <f t="shared" si="72"/>
        <v>-1.2398237167263251</v>
      </c>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8" t="s">
        <v>0</v>
      </c>
      <c r="DN126" s="84">
        <v>23186</v>
      </c>
      <c r="DY126" s="8" t="s">
        <v>0</v>
      </c>
      <c r="DZ126" s="8">
        <v>0</v>
      </c>
      <c r="EA126" s="8">
        <v>1</v>
      </c>
      <c r="EB126" s="8">
        <v>0</v>
      </c>
      <c r="EC126" s="8">
        <v>0</v>
      </c>
      <c r="ED126" s="8">
        <v>0</v>
      </c>
      <c r="EE126" s="8">
        <v>1</v>
      </c>
      <c r="EF126" s="8" t="s">
        <v>0</v>
      </c>
    </row>
    <row r="127" spans="1:136" ht="12.75" customHeight="1" x14ac:dyDescent="0.2">
      <c r="A127" s="9">
        <v>1705</v>
      </c>
      <c r="B127" s="63"/>
      <c r="C127" s="9">
        <v>5</v>
      </c>
      <c r="D127" s="9" t="s">
        <v>329</v>
      </c>
      <c r="E127" s="9"/>
      <c r="F127" s="2">
        <v>46182</v>
      </c>
      <c r="H127" s="2">
        <v>46475</v>
      </c>
      <c r="I127" s="4">
        <v>-1740875.5091696139</v>
      </c>
      <c r="J127" s="4">
        <f t="shared" si="40"/>
        <v>-37.695974820701011</v>
      </c>
      <c r="K127" s="4"/>
      <c r="L127" s="4">
        <v>-3179227.5685803089</v>
      </c>
      <c r="M127" s="4">
        <f t="shared" si="41"/>
        <v>-68.407263444439138</v>
      </c>
      <c r="N127" s="21"/>
      <c r="O127" s="4">
        <f t="shared" si="42"/>
        <v>507132.46251206798</v>
      </c>
      <c r="P127" s="4">
        <f t="shared" si="43"/>
        <v>10.91194109762384</v>
      </c>
      <c r="Q127" s="21"/>
      <c r="R127" s="4">
        <f t="shared" si="44"/>
        <v>-2672095.1060682409</v>
      </c>
      <c r="S127" s="4">
        <f t="shared" si="45"/>
        <v>-57.4953223468153</v>
      </c>
      <c r="T127" s="21"/>
      <c r="U127" s="21"/>
      <c r="V127" s="21"/>
      <c r="W127" s="22">
        <v>10621378.792810002</v>
      </c>
      <c r="X127" s="6"/>
      <c r="Y127" s="2">
        <v>997941.29539694719</v>
      </c>
      <c r="Z127" s="82">
        <f t="shared" si="46"/>
        <v>1108588.487399268</v>
      </c>
      <c r="AA127" s="82">
        <f t="shared" si="47"/>
        <v>1108752.449460109</v>
      </c>
      <c r="AB127" s="2"/>
      <c r="AC127" s="2">
        <v>603917.52311723202</v>
      </c>
      <c r="AD127" s="2">
        <v>713867.14379611704</v>
      </c>
      <c r="AE127" s="2">
        <v>109949.62067888502</v>
      </c>
      <c r="AF127" s="2">
        <f t="shared" si="48"/>
        <v>2.3807894997809758</v>
      </c>
      <c r="AG127" s="83"/>
      <c r="AH127" s="6">
        <v>4088347.2388396966</v>
      </c>
      <c r="AI127" s="6">
        <v>102824.71018439269</v>
      </c>
      <c r="AJ127" s="6">
        <v>166766.23713400174</v>
      </c>
      <c r="AK127" s="30">
        <f t="shared" si="49"/>
        <v>46694.546397520491</v>
      </c>
      <c r="AL127" s="6"/>
      <c r="AM127" s="6">
        <f t="shared" si="50"/>
        <v>-1661937.1038638491</v>
      </c>
      <c r="AN127" s="6">
        <f t="shared" si="51"/>
        <v>1108752.449460109</v>
      </c>
      <c r="AO127" s="7"/>
      <c r="AP127" s="6">
        <f t="shared" si="52"/>
        <v>-553184.65440374007</v>
      </c>
      <c r="AQ127" s="6">
        <f t="shared" si="53"/>
        <v>-11.902843558983111</v>
      </c>
      <c r="AR127" s="7"/>
      <c r="AS127" s="6">
        <f t="shared" si="54"/>
        <v>553184.65440374007</v>
      </c>
      <c r="AT127" s="6">
        <f t="shared" si="55"/>
        <v>11.902843558983111</v>
      </c>
      <c r="AU127" s="7"/>
      <c r="AV127" s="6">
        <f t="shared" si="56"/>
        <v>-2626042.9141765689</v>
      </c>
      <c r="AW127" s="6">
        <f t="shared" si="57"/>
        <v>-56.504419885456024</v>
      </c>
      <c r="AX127" s="21"/>
      <c r="AY127" s="6">
        <f t="shared" si="58"/>
        <v>-103467.06469024114</v>
      </c>
      <c r="AZ127" s="6">
        <f t="shared" si="59"/>
        <v>102824.71018439269</v>
      </c>
      <c r="BA127" s="6">
        <f t="shared" si="60"/>
        <v>46694.546397520491</v>
      </c>
      <c r="BB127" s="6"/>
      <c r="BC127" s="6">
        <f t="shared" si="61"/>
        <v>35055.756245929995</v>
      </c>
      <c r="BD127" s="6">
        <f t="shared" si="62"/>
        <v>10996.435645742109</v>
      </c>
      <c r="BE127" s="6">
        <f t="shared" si="63"/>
        <v>46052.191891672104</v>
      </c>
      <c r="BF127" s="6">
        <f t="shared" si="64"/>
        <v>0.75429276483980623</v>
      </c>
      <c r="BG127" s="6">
        <f t="shared" si="65"/>
        <v>0.23660969651946442</v>
      </c>
      <c r="BH127" s="6">
        <f t="shared" si="66"/>
        <v>0.99090246135927063</v>
      </c>
      <c r="BI127" s="6"/>
      <c r="BJ127" s="6">
        <f t="shared" si="67"/>
        <v>-35055.756245929995</v>
      </c>
      <c r="BK127" s="6">
        <f t="shared" si="68"/>
        <v>-10996.435645742109</v>
      </c>
      <c r="BL127" s="6">
        <f t="shared" si="69"/>
        <v>-46052.191891672104</v>
      </c>
      <c r="BM127" s="6">
        <f t="shared" si="70"/>
        <v>-0.75429276483980623</v>
      </c>
      <c r="BN127" s="6">
        <f t="shared" si="71"/>
        <v>-0.23660969651946442</v>
      </c>
      <c r="BO127" s="6">
        <f t="shared" si="72"/>
        <v>-0.99090246135927063</v>
      </c>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8" t="s">
        <v>0</v>
      </c>
      <c r="DN127" s="84">
        <v>23210</v>
      </c>
      <c r="DY127" s="8" t="s">
        <v>0</v>
      </c>
      <c r="DZ127" s="8">
        <v>0</v>
      </c>
      <c r="EA127" s="8">
        <v>1</v>
      </c>
      <c r="EB127" s="8">
        <v>0</v>
      </c>
      <c r="EC127" s="8">
        <v>0</v>
      </c>
      <c r="ED127" s="8">
        <v>0</v>
      </c>
      <c r="EE127" s="8">
        <v>1</v>
      </c>
      <c r="EF127" s="8" t="s">
        <v>0</v>
      </c>
    </row>
    <row r="128" spans="1:136" ht="12.75" customHeight="1" x14ac:dyDescent="0.2">
      <c r="A128" s="9">
        <v>1734</v>
      </c>
      <c r="B128" s="63"/>
      <c r="C128" s="9">
        <v>5</v>
      </c>
      <c r="D128" s="9" t="s">
        <v>332</v>
      </c>
      <c r="E128" s="9"/>
      <c r="F128" s="2">
        <v>47394</v>
      </c>
      <c r="H128" s="2">
        <v>47543</v>
      </c>
      <c r="I128" s="4">
        <v>-2366381.9649212956</v>
      </c>
      <c r="J128" s="4">
        <f t="shared" si="40"/>
        <v>-49.929990397968005</v>
      </c>
      <c r="K128" s="4"/>
      <c r="L128" s="4">
        <v>-3337912.444576419</v>
      </c>
      <c r="M128" s="4">
        <f t="shared" si="41"/>
        <v>-70.208283965597857</v>
      </c>
      <c r="N128" s="21"/>
      <c r="O128" s="4">
        <f t="shared" si="42"/>
        <v>-319441.33911478589</v>
      </c>
      <c r="P128" s="4">
        <f t="shared" si="43"/>
        <v>-6.7189983617942897</v>
      </c>
      <c r="Q128" s="21"/>
      <c r="R128" s="4">
        <f t="shared" si="44"/>
        <v>-3657353.7836912051</v>
      </c>
      <c r="S128" s="4">
        <f t="shared" si="45"/>
        <v>-76.927282327392149</v>
      </c>
      <c r="T128" s="21"/>
      <c r="U128" s="21"/>
      <c r="V128" s="21"/>
      <c r="W128" s="22">
        <v>11448488.423673844</v>
      </c>
      <c r="X128" s="6"/>
      <c r="Y128" s="2">
        <v>4102934.6661194838</v>
      </c>
      <c r="Z128" s="82">
        <f t="shared" si="46"/>
        <v>1962995.9031636314</v>
      </c>
      <c r="AA128" s="82">
        <f t="shared" si="47"/>
        <v>1963286.2334867078</v>
      </c>
      <c r="AB128" s="2"/>
      <c r="AC128" s="2">
        <v>2851001.4192762999</v>
      </c>
      <c r="AD128" s="2">
        <v>717769.23511607305</v>
      </c>
      <c r="AE128" s="2">
        <v>-2133232.184160227</v>
      </c>
      <c r="AF128" s="2">
        <f t="shared" si="48"/>
        <v>-45.010595943795138</v>
      </c>
      <c r="AG128" s="83"/>
      <c r="AH128" s="6">
        <v>4319405.7855012659</v>
      </c>
      <c r="AI128" s="6">
        <v>183898.03936824069</v>
      </c>
      <c r="AJ128" s="6">
        <v>260455.13440029466</v>
      </c>
      <c r="AK128" s="30">
        <f t="shared" si="49"/>
        <v>72927.43763208251</v>
      </c>
      <c r="AL128" s="6"/>
      <c r="AM128" s="6">
        <f t="shared" si="50"/>
        <v>-1791355.7237351479</v>
      </c>
      <c r="AN128" s="6">
        <f t="shared" si="51"/>
        <v>1963286.2334867078</v>
      </c>
      <c r="AO128" s="7"/>
      <c r="AP128" s="6">
        <f t="shared" si="52"/>
        <v>171930.50975155993</v>
      </c>
      <c r="AQ128" s="6">
        <f t="shared" si="53"/>
        <v>3.6163159613730715</v>
      </c>
      <c r="AR128" s="7"/>
      <c r="AS128" s="6">
        <f t="shared" si="54"/>
        <v>-171930.50975155993</v>
      </c>
      <c r="AT128" s="6">
        <f t="shared" si="55"/>
        <v>-3.6163159613730715</v>
      </c>
      <c r="AU128" s="7"/>
      <c r="AV128" s="6">
        <f t="shared" si="56"/>
        <v>-3509842.9543279791</v>
      </c>
      <c r="AW128" s="6">
        <f t="shared" si="57"/>
        <v>-73.824599926970933</v>
      </c>
      <c r="AX128" s="21"/>
      <c r="AY128" s="6">
        <f t="shared" si="58"/>
        <v>-109314.64763709734</v>
      </c>
      <c r="AZ128" s="6">
        <f t="shared" si="59"/>
        <v>183898.03936824069</v>
      </c>
      <c r="BA128" s="6">
        <f t="shared" si="60"/>
        <v>72927.43763208251</v>
      </c>
      <c r="BB128" s="6"/>
      <c r="BC128" s="6">
        <f t="shared" si="61"/>
        <v>112299.03013089394</v>
      </c>
      <c r="BD128" s="6">
        <f t="shared" si="62"/>
        <v>35211.799232331992</v>
      </c>
      <c r="BE128" s="6">
        <f t="shared" si="63"/>
        <v>147510.82936322593</v>
      </c>
      <c r="BF128" s="6">
        <f t="shared" si="64"/>
        <v>2.3620518295205168</v>
      </c>
      <c r="BG128" s="6">
        <f t="shared" si="65"/>
        <v>0.74063057090070028</v>
      </c>
      <c r="BH128" s="6">
        <f t="shared" si="66"/>
        <v>3.1026824004212172</v>
      </c>
      <c r="BI128" s="6"/>
      <c r="BJ128" s="6">
        <f t="shared" si="67"/>
        <v>-112299.03013089394</v>
      </c>
      <c r="BK128" s="6">
        <f t="shared" si="68"/>
        <v>-35211.799232331992</v>
      </c>
      <c r="BL128" s="6">
        <f t="shared" si="69"/>
        <v>-147510.82936322593</v>
      </c>
      <c r="BM128" s="6">
        <f t="shared" si="70"/>
        <v>-2.3620518295205168</v>
      </c>
      <c r="BN128" s="6">
        <f t="shared" si="71"/>
        <v>-0.74063057090070028</v>
      </c>
      <c r="BO128" s="6">
        <f t="shared" si="72"/>
        <v>-3.1026824004212172</v>
      </c>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8" t="s">
        <v>0</v>
      </c>
      <c r="DN128" s="84">
        <v>23327</v>
      </c>
      <c r="DY128" s="8" t="s">
        <v>0</v>
      </c>
      <c r="DZ128" s="8">
        <v>0</v>
      </c>
      <c r="EA128" s="8">
        <v>1</v>
      </c>
      <c r="EB128" s="8">
        <v>0</v>
      </c>
      <c r="EC128" s="8">
        <v>0</v>
      </c>
      <c r="ED128" s="8">
        <v>0</v>
      </c>
      <c r="EE128" s="8">
        <v>1</v>
      </c>
      <c r="EF128" s="8" t="s">
        <v>0</v>
      </c>
    </row>
    <row r="129" spans="1:136" ht="12.75" customHeight="1" x14ac:dyDescent="0.2">
      <c r="A129" s="9">
        <v>243</v>
      </c>
      <c r="B129" s="63"/>
      <c r="C129" s="9">
        <v>5</v>
      </c>
      <c r="D129" s="9" t="s">
        <v>333</v>
      </c>
      <c r="E129" s="9"/>
      <c r="F129" s="2">
        <v>46352</v>
      </c>
      <c r="H129" s="2">
        <v>47581</v>
      </c>
      <c r="I129" s="4">
        <v>691086.18695208803</v>
      </c>
      <c r="J129" s="4">
        <f t="shared" si="40"/>
        <v>14.909522500692269</v>
      </c>
      <c r="K129" s="4"/>
      <c r="L129" s="4">
        <v>-1232423.8626798661</v>
      </c>
      <c r="M129" s="4">
        <f t="shared" si="41"/>
        <v>-25.901596491874198</v>
      </c>
      <c r="N129" s="21"/>
      <c r="O129" s="4">
        <f t="shared" si="42"/>
        <v>726997.75871925673</v>
      </c>
      <c r="P129" s="4">
        <f t="shared" si="43"/>
        <v>15.279160982729593</v>
      </c>
      <c r="Q129" s="21"/>
      <c r="R129" s="4">
        <f t="shared" si="44"/>
        <v>-505426.10396060941</v>
      </c>
      <c r="S129" s="4">
        <f t="shared" si="45"/>
        <v>-10.622435509144605</v>
      </c>
      <c r="T129" s="21"/>
      <c r="U129" s="21"/>
      <c r="V129" s="21"/>
      <c r="W129" s="22">
        <v>13843966.956613306</v>
      </c>
      <c r="X129" s="6"/>
      <c r="Y129" s="2">
        <v>1186667.814716601</v>
      </c>
      <c r="Z129" s="82">
        <f t="shared" si="46"/>
        <v>1437131.5345843621</v>
      </c>
      <c r="AA129" s="82">
        <f t="shared" si="47"/>
        <v>1437344.0887023134</v>
      </c>
      <c r="AB129" s="2"/>
      <c r="AC129" s="2">
        <v>746661.034076632</v>
      </c>
      <c r="AD129" s="2">
        <v>990655.36675796402</v>
      </c>
      <c r="AE129" s="2">
        <v>243994.33268133202</v>
      </c>
      <c r="AF129" s="2">
        <f t="shared" si="48"/>
        <v>5.2639440084857618</v>
      </c>
      <c r="AG129" s="83"/>
      <c r="AH129" s="6">
        <v>6653551.2269749604</v>
      </c>
      <c r="AI129" s="6">
        <v>98869.913638839207</v>
      </c>
      <c r="AJ129" s="6">
        <v>254833.80056431776</v>
      </c>
      <c r="AK129" s="30">
        <f t="shared" si="49"/>
        <v>71353.464158008981</v>
      </c>
      <c r="AL129" s="6"/>
      <c r="AM129" s="6">
        <f t="shared" si="50"/>
        <v>-2166178.4970361441</v>
      </c>
      <c r="AN129" s="6">
        <f t="shared" si="51"/>
        <v>1437344.0887023134</v>
      </c>
      <c r="AO129" s="7"/>
      <c r="AP129" s="6">
        <f t="shared" si="52"/>
        <v>-728834.40833383077</v>
      </c>
      <c r="AQ129" s="6">
        <f t="shared" si="53"/>
        <v>-15.317761466422118</v>
      </c>
      <c r="AR129" s="7"/>
      <c r="AS129" s="6">
        <f t="shared" si="54"/>
        <v>728834.40833383077</v>
      </c>
      <c r="AT129" s="6">
        <f t="shared" si="55"/>
        <v>15.317761466422118</v>
      </c>
      <c r="AU129" s="7"/>
      <c r="AV129" s="6">
        <f t="shared" si="56"/>
        <v>-503589.45434603537</v>
      </c>
      <c r="AW129" s="6">
        <f t="shared" si="57"/>
        <v>-10.583835025452078</v>
      </c>
      <c r="AX129" s="21"/>
      <c r="AY129" s="6">
        <f t="shared" si="58"/>
        <v>-168386.72818227427</v>
      </c>
      <c r="AZ129" s="6">
        <f t="shared" si="59"/>
        <v>98869.913638839207</v>
      </c>
      <c r="BA129" s="6">
        <f t="shared" si="60"/>
        <v>71353.464158008981</v>
      </c>
      <c r="BB129" s="6"/>
      <c r="BC129" s="6">
        <f t="shared" si="61"/>
        <v>-11420.181670197708</v>
      </c>
      <c r="BD129" s="6">
        <f t="shared" si="62"/>
        <v>13256.831284771724</v>
      </c>
      <c r="BE129" s="6">
        <f t="shared" si="63"/>
        <v>1836.6496145740166</v>
      </c>
      <c r="BF129" s="6">
        <f t="shared" si="64"/>
        <v>-0.2400155875285872</v>
      </c>
      <c r="BG129" s="6">
        <f t="shared" si="65"/>
        <v>0.27861607122111187</v>
      </c>
      <c r="BH129" s="6">
        <f t="shared" si="66"/>
        <v>3.8600483692524674E-2</v>
      </c>
      <c r="BI129" s="6"/>
      <c r="BJ129" s="6">
        <f t="shared" si="67"/>
        <v>11420.181670197708</v>
      </c>
      <c r="BK129" s="6">
        <f t="shared" si="68"/>
        <v>-13256.831284771724</v>
      </c>
      <c r="BL129" s="6">
        <f t="shared" si="69"/>
        <v>-1836.6496145740166</v>
      </c>
      <c r="BM129" s="6">
        <f t="shared" si="70"/>
        <v>0.2400155875285872</v>
      </c>
      <c r="BN129" s="6">
        <f t="shared" si="71"/>
        <v>-0.27861607122111187</v>
      </c>
      <c r="BO129" s="6">
        <f t="shared" si="72"/>
        <v>-3.8600483692524674E-2</v>
      </c>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8" t="s">
        <v>0</v>
      </c>
      <c r="DN129" s="84">
        <v>23386</v>
      </c>
      <c r="DY129" s="8" t="s">
        <v>0</v>
      </c>
      <c r="DZ129" s="8">
        <v>0</v>
      </c>
      <c r="EA129" s="8">
        <v>1</v>
      </c>
      <c r="EB129" s="8">
        <v>0</v>
      </c>
      <c r="EC129" s="8">
        <v>0</v>
      </c>
      <c r="ED129" s="8">
        <v>0</v>
      </c>
      <c r="EE129" s="8">
        <v>1</v>
      </c>
      <c r="EF129" s="8" t="s">
        <v>0</v>
      </c>
    </row>
    <row r="130" spans="1:136" ht="12.75" customHeight="1" x14ac:dyDescent="0.2">
      <c r="A130" s="9">
        <v>301</v>
      </c>
      <c r="B130" s="63"/>
      <c r="C130" s="9">
        <v>5</v>
      </c>
      <c r="D130" s="9" t="s">
        <v>334</v>
      </c>
      <c r="E130" s="9"/>
      <c r="F130" s="2">
        <v>47340</v>
      </c>
      <c r="H130" s="2">
        <v>47609</v>
      </c>
      <c r="I130" s="4">
        <v>-3596144.8770223921</v>
      </c>
      <c r="J130" s="4">
        <f t="shared" si="40"/>
        <v>-75.964192586024339</v>
      </c>
      <c r="K130" s="4"/>
      <c r="L130" s="4">
        <v>-3185585.2742174268</v>
      </c>
      <c r="M130" s="4">
        <f t="shared" si="41"/>
        <v>-66.911409065878857</v>
      </c>
      <c r="N130" s="21"/>
      <c r="O130" s="4">
        <f t="shared" si="42"/>
        <v>-983148.28249934455</v>
      </c>
      <c r="P130" s="4">
        <f t="shared" si="43"/>
        <v>-20.650471181905619</v>
      </c>
      <c r="Q130" s="21"/>
      <c r="R130" s="4">
        <f t="shared" si="44"/>
        <v>-4168733.5567167713</v>
      </c>
      <c r="S130" s="4">
        <f t="shared" si="45"/>
        <v>-87.561880247784487</v>
      </c>
      <c r="T130" s="21"/>
      <c r="U130" s="21"/>
      <c r="V130" s="21"/>
      <c r="W130" s="22">
        <v>16348203.283159761</v>
      </c>
      <c r="X130" s="6"/>
      <c r="Y130" s="2">
        <v>2811855.7800740376</v>
      </c>
      <c r="Z130" s="82">
        <f t="shared" si="46"/>
        <v>3433124.4672106919</v>
      </c>
      <c r="AA130" s="82">
        <f t="shared" si="47"/>
        <v>3433632.2319666552</v>
      </c>
      <c r="AB130" s="2"/>
      <c r="AC130" s="2">
        <v>1770341.81682826</v>
      </c>
      <c r="AD130" s="2">
        <v>2388100.2164806202</v>
      </c>
      <c r="AE130" s="2">
        <v>617758.39965236024</v>
      </c>
      <c r="AF130" s="2">
        <f t="shared" si="48"/>
        <v>13.049395852394598</v>
      </c>
      <c r="AG130" s="83"/>
      <c r="AH130" s="6">
        <v>11137440.131300692</v>
      </c>
      <c r="AI130" s="6">
        <v>229378.1996421068</v>
      </c>
      <c r="AJ130" s="6">
        <v>571502.27332438878</v>
      </c>
      <c r="AK130" s="30">
        <f t="shared" si="49"/>
        <v>160020.63653082887</v>
      </c>
      <c r="AL130" s="6"/>
      <c r="AM130" s="6">
        <f t="shared" si="50"/>
        <v>-2558018.7043309435</v>
      </c>
      <c r="AN130" s="6">
        <f t="shared" si="51"/>
        <v>3433632.2319666552</v>
      </c>
      <c r="AO130" s="7"/>
      <c r="AP130" s="6">
        <f t="shared" si="52"/>
        <v>875613.52763571171</v>
      </c>
      <c r="AQ130" s="6">
        <f t="shared" si="53"/>
        <v>18.391764742710659</v>
      </c>
      <c r="AR130" s="7"/>
      <c r="AS130" s="6">
        <f t="shared" si="54"/>
        <v>-875613.52763571171</v>
      </c>
      <c r="AT130" s="6">
        <f t="shared" si="55"/>
        <v>-18.391764742710659</v>
      </c>
      <c r="AU130" s="7"/>
      <c r="AV130" s="6">
        <f t="shared" si="56"/>
        <v>-4061198.8018531385</v>
      </c>
      <c r="AW130" s="6">
        <f t="shared" si="57"/>
        <v>-85.30317380858952</v>
      </c>
      <c r="AX130" s="21"/>
      <c r="AY130" s="6">
        <f t="shared" si="58"/>
        <v>-281864.08130930294</v>
      </c>
      <c r="AZ130" s="6">
        <f t="shared" si="59"/>
        <v>229378.1996421068</v>
      </c>
      <c r="BA130" s="6">
        <f t="shared" si="60"/>
        <v>160020.63653082887</v>
      </c>
      <c r="BB130" s="6"/>
      <c r="BC130" s="6">
        <f t="shared" si="61"/>
        <v>44762.602395354217</v>
      </c>
      <c r="BD130" s="6">
        <f t="shared" si="62"/>
        <v>62772.152468278684</v>
      </c>
      <c r="BE130" s="6">
        <f t="shared" si="63"/>
        <v>107534.7548636329</v>
      </c>
      <c r="BF130" s="6">
        <f t="shared" si="64"/>
        <v>0.94021303525287692</v>
      </c>
      <c r="BG130" s="6">
        <f t="shared" si="65"/>
        <v>1.3184934039420841</v>
      </c>
      <c r="BH130" s="6">
        <f t="shared" si="66"/>
        <v>2.2587064391949609</v>
      </c>
      <c r="BI130" s="6"/>
      <c r="BJ130" s="6">
        <f t="shared" si="67"/>
        <v>-44762.602395354217</v>
      </c>
      <c r="BK130" s="6">
        <f t="shared" si="68"/>
        <v>-62772.152468278684</v>
      </c>
      <c r="BL130" s="6">
        <f t="shared" si="69"/>
        <v>-107534.7548636329</v>
      </c>
      <c r="BM130" s="6">
        <f t="shared" si="70"/>
        <v>-0.94021303525287692</v>
      </c>
      <c r="BN130" s="6">
        <f t="shared" si="71"/>
        <v>-1.3184934039420841</v>
      </c>
      <c r="BO130" s="6">
        <f t="shared" si="72"/>
        <v>-2.2587064391949609</v>
      </c>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8" t="s">
        <v>0</v>
      </c>
      <c r="DN130" s="84">
        <v>23410</v>
      </c>
      <c r="DY130" s="8" t="s">
        <v>0</v>
      </c>
      <c r="DZ130" s="8">
        <v>0</v>
      </c>
      <c r="EA130" s="8">
        <v>1</v>
      </c>
      <c r="EB130" s="8">
        <v>0</v>
      </c>
      <c r="EC130" s="8">
        <v>0</v>
      </c>
      <c r="ED130" s="8">
        <v>0</v>
      </c>
      <c r="EE130" s="8">
        <v>1</v>
      </c>
      <c r="EF130" s="8" t="s">
        <v>0</v>
      </c>
    </row>
    <row r="131" spans="1:136" ht="12.75" customHeight="1" x14ac:dyDescent="0.2">
      <c r="A131" s="9">
        <v>1960</v>
      </c>
      <c r="B131" s="63"/>
      <c r="C131" s="9">
        <v>5</v>
      </c>
      <c r="D131" s="9" t="s">
        <v>345</v>
      </c>
      <c r="E131" s="9"/>
      <c r="F131" s="2">
        <v>50089</v>
      </c>
      <c r="H131" s="2">
        <v>50697</v>
      </c>
      <c r="I131" s="4">
        <v>1417676.5320849791</v>
      </c>
      <c r="J131" s="4">
        <f t="shared" si="40"/>
        <v>28.303151032861091</v>
      </c>
      <c r="K131" s="4"/>
      <c r="L131" s="4">
        <v>50409.756246126257</v>
      </c>
      <c r="M131" s="4">
        <f t="shared" si="41"/>
        <v>0.99433410746447037</v>
      </c>
      <c r="N131" s="21"/>
      <c r="O131" s="4">
        <f t="shared" si="42"/>
        <v>498073.58799141005</v>
      </c>
      <c r="P131" s="4">
        <f t="shared" si="43"/>
        <v>9.8245179791981787</v>
      </c>
      <c r="Q131" s="21"/>
      <c r="R131" s="4">
        <f t="shared" si="44"/>
        <v>548483.34423753631</v>
      </c>
      <c r="S131" s="4">
        <f t="shared" si="45"/>
        <v>10.818852086662648</v>
      </c>
      <c r="T131" s="21"/>
      <c r="U131" s="21"/>
      <c r="V131" s="21"/>
      <c r="W131" s="22">
        <v>9316384.397546079</v>
      </c>
      <c r="X131" s="6"/>
      <c r="Y131" s="2">
        <v>689738.11447141203</v>
      </c>
      <c r="Z131" s="82">
        <f t="shared" si="46"/>
        <v>892594.37997169571</v>
      </c>
      <c r="AA131" s="82">
        <f t="shared" si="47"/>
        <v>892726.3961487523</v>
      </c>
      <c r="AB131" s="2"/>
      <c r="AC131" s="2">
        <v>509648.81980885548</v>
      </c>
      <c r="AD131" s="2">
        <v>710072.26661327598</v>
      </c>
      <c r="AE131" s="2">
        <v>200423.44680442056</v>
      </c>
      <c r="AF131" s="2">
        <f t="shared" si="48"/>
        <v>4.0013465392485488</v>
      </c>
      <c r="AG131" s="83"/>
      <c r="AH131" s="6">
        <v>3677482.8006955767</v>
      </c>
      <c r="AI131" s="6">
        <v>102824.71018439269</v>
      </c>
      <c r="AJ131" s="6">
        <v>204241.79604051932</v>
      </c>
      <c r="AK131" s="30">
        <f t="shared" si="49"/>
        <v>57187.702891345412</v>
      </c>
      <c r="AL131" s="6"/>
      <c r="AM131" s="6">
        <f t="shared" si="50"/>
        <v>-1457743.4065924899</v>
      </c>
      <c r="AN131" s="6">
        <f t="shared" si="51"/>
        <v>892726.3961487523</v>
      </c>
      <c r="AO131" s="7"/>
      <c r="AP131" s="6">
        <f t="shared" si="52"/>
        <v>-565017.01044373761</v>
      </c>
      <c r="AQ131" s="6">
        <f t="shared" si="53"/>
        <v>-11.144979198842883</v>
      </c>
      <c r="AR131" s="7"/>
      <c r="AS131" s="6">
        <f t="shared" si="54"/>
        <v>565017.01044373761</v>
      </c>
      <c r="AT131" s="6">
        <f t="shared" si="55"/>
        <v>11.144979198842883</v>
      </c>
      <c r="AU131" s="7"/>
      <c r="AV131" s="6">
        <f t="shared" si="56"/>
        <v>615426.76668986387</v>
      </c>
      <c r="AW131" s="6">
        <f t="shared" si="57"/>
        <v>12.139313306307352</v>
      </c>
      <c r="AX131" s="21"/>
      <c r="AY131" s="6">
        <f t="shared" si="58"/>
        <v>-93068.990623410602</v>
      </c>
      <c r="AZ131" s="6">
        <f t="shared" si="59"/>
        <v>102824.71018439269</v>
      </c>
      <c r="BA131" s="6">
        <f t="shared" si="60"/>
        <v>57187.702891345412</v>
      </c>
      <c r="BB131" s="6"/>
      <c r="BC131" s="6">
        <f t="shared" si="61"/>
        <v>41866.296436602148</v>
      </c>
      <c r="BD131" s="6">
        <f t="shared" si="62"/>
        <v>25077.126015725415</v>
      </c>
      <c r="BE131" s="6">
        <f t="shared" si="63"/>
        <v>66943.422452327562</v>
      </c>
      <c r="BF131" s="6">
        <f t="shared" si="64"/>
        <v>0.82581408045056215</v>
      </c>
      <c r="BG131" s="6">
        <f t="shared" si="65"/>
        <v>0.49464713919414194</v>
      </c>
      <c r="BH131" s="6">
        <f t="shared" si="66"/>
        <v>1.3204612196447041</v>
      </c>
      <c r="BI131" s="6"/>
      <c r="BJ131" s="6">
        <f t="shared" si="67"/>
        <v>-41866.296436602148</v>
      </c>
      <c r="BK131" s="6">
        <f t="shared" si="68"/>
        <v>-25077.126015725415</v>
      </c>
      <c r="BL131" s="6">
        <f t="shared" si="69"/>
        <v>-66943.422452327562</v>
      </c>
      <c r="BM131" s="6">
        <f t="shared" si="70"/>
        <v>-0.82581408045056215</v>
      </c>
      <c r="BN131" s="6">
        <f t="shared" si="71"/>
        <v>-0.49464713919414194</v>
      </c>
      <c r="BO131" s="6">
        <f t="shared" si="72"/>
        <v>-1.3204612196447041</v>
      </c>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8" t="s">
        <v>0</v>
      </c>
      <c r="DN131" s="84">
        <v>23464</v>
      </c>
      <c r="DY131" s="8" t="s">
        <v>0</v>
      </c>
      <c r="DZ131" s="8">
        <v>0</v>
      </c>
      <c r="EA131" s="8">
        <v>1</v>
      </c>
      <c r="EB131" s="8">
        <v>0</v>
      </c>
      <c r="EC131" s="8">
        <v>0</v>
      </c>
      <c r="ED131" s="8">
        <v>0</v>
      </c>
      <c r="EE131" s="8">
        <v>1</v>
      </c>
      <c r="EF131" s="8" t="s">
        <v>0</v>
      </c>
    </row>
    <row r="132" spans="1:136" ht="12.75" customHeight="1" x14ac:dyDescent="0.2">
      <c r="A132" s="9">
        <v>222</v>
      </c>
      <c r="B132" s="63"/>
      <c r="C132" s="9">
        <v>5</v>
      </c>
      <c r="D132" s="9" t="s">
        <v>360</v>
      </c>
      <c r="E132" s="9"/>
      <c r="F132" s="2">
        <v>57068</v>
      </c>
      <c r="H132" s="2">
        <v>57555</v>
      </c>
      <c r="I132" s="4">
        <v>-1003035.5632601632</v>
      </c>
      <c r="J132" s="4">
        <f t="shared" si="40"/>
        <v>-17.576147109766652</v>
      </c>
      <c r="K132" s="4"/>
      <c r="L132" s="4">
        <v>-898412.5890627522</v>
      </c>
      <c r="M132" s="4">
        <f t="shared" si="41"/>
        <v>-15.609635810316258</v>
      </c>
      <c r="N132" s="21"/>
      <c r="O132" s="4">
        <f t="shared" si="42"/>
        <v>149471.42753165052</v>
      </c>
      <c r="P132" s="4">
        <f t="shared" si="43"/>
        <v>2.5970189823933718</v>
      </c>
      <c r="Q132" s="21"/>
      <c r="R132" s="4">
        <f t="shared" si="44"/>
        <v>-748941.16153110168</v>
      </c>
      <c r="S132" s="4">
        <f t="shared" si="45"/>
        <v>-13.012616827922885</v>
      </c>
      <c r="T132" s="21"/>
      <c r="U132" s="21"/>
      <c r="V132" s="21"/>
      <c r="W132" s="22">
        <v>16450840.525576435</v>
      </c>
      <c r="X132" s="6"/>
      <c r="Y132" s="2">
        <v>2444089.5060435394</v>
      </c>
      <c r="Z132" s="82">
        <f t="shared" si="46"/>
        <v>2350141.9636436068</v>
      </c>
      <c r="AA132" s="82">
        <f t="shared" si="47"/>
        <v>2350489.5535058579</v>
      </c>
      <c r="AB132" s="2"/>
      <c r="AC132" s="2">
        <v>1998848.9985283799</v>
      </c>
      <c r="AD132" s="2">
        <v>1905696.3905937199</v>
      </c>
      <c r="AE132" s="2">
        <v>-93152.607934660045</v>
      </c>
      <c r="AF132" s="2">
        <f t="shared" si="48"/>
        <v>-1.6323089635988652</v>
      </c>
      <c r="AG132" s="83"/>
      <c r="AH132" s="6">
        <v>9606648.220959628</v>
      </c>
      <c r="AI132" s="6">
        <v>199717.22555045516</v>
      </c>
      <c r="AJ132" s="6">
        <v>419726.2597529933</v>
      </c>
      <c r="AK132" s="30">
        <f t="shared" si="49"/>
        <v>117523.35273083813</v>
      </c>
      <c r="AL132" s="6"/>
      <c r="AM132" s="6">
        <f t="shared" si="50"/>
        <v>-2574078.449938172</v>
      </c>
      <c r="AN132" s="6">
        <f t="shared" si="51"/>
        <v>2350489.5535058579</v>
      </c>
      <c r="AO132" s="7"/>
      <c r="AP132" s="6">
        <f t="shared" si="52"/>
        <v>-223588.89643231407</v>
      </c>
      <c r="AQ132" s="6">
        <f t="shared" si="53"/>
        <v>-3.8847866637531765</v>
      </c>
      <c r="AR132" s="7"/>
      <c r="AS132" s="6">
        <f t="shared" si="54"/>
        <v>223588.89643231407</v>
      </c>
      <c r="AT132" s="6">
        <f t="shared" si="55"/>
        <v>3.8847866637531765</v>
      </c>
      <c r="AU132" s="7"/>
      <c r="AV132" s="6">
        <f t="shared" si="56"/>
        <v>-674823.69263043813</v>
      </c>
      <c r="AW132" s="6">
        <f t="shared" si="57"/>
        <v>-11.724849146563081</v>
      </c>
      <c r="AX132" s="21"/>
      <c r="AY132" s="6">
        <f t="shared" si="58"/>
        <v>-243123.10938062987</v>
      </c>
      <c r="AZ132" s="6">
        <f t="shared" si="59"/>
        <v>199717.22555045516</v>
      </c>
      <c r="BA132" s="6">
        <f t="shared" si="60"/>
        <v>117523.35273083813</v>
      </c>
      <c r="BB132" s="6"/>
      <c r="BC132" s="6">
        <f t="shared" si="61"/>
        <v>40476.226008059282</v>
      </c>
      <c r="BD132" s="6">
        <f t="shared" si="62"/>
        <v>33641.242892604278</v>
      </c>
      <c r="BE132" s="6">
        <f t="shared" si="63"/>
        <v>74117.46890066356</v>
      </c>
      <c r="BF132" s="6">
        <f t="shared" si="64"/>
        <v>0.70326168027207514</v>
      </c>
      <c r="BG132" s="6">
        <f t="shared" si="65"/>
        <v>0.58450600108772965</v>
      </c>
      <c r="BH132" s="6">
        <f t="shared" si="66"/>
        <v>1.2877676813598047</v>
      </c>
      <c r="BI132" s="6"/>
      <c r="BJ132" s="6">
        <f t="shared" si="67"/>
        <v>-40476.226008059282</v>
      </c>
      <c r="BK132" s="6">
        <f t="shared" si="68"/>
        <v>-33641.242892604278</v>
      </c>
      <c r="BL132" s="6">
        <f t="shared" si="69"/>
        <v>-74117.46890066356</v>
      </c>
      <c r="BM132" s="6">
        <f t="shared" si="70"/>
        <v>-0.70326168027207514</v>
      </c>
      <c r="BN132" s="6">
        <f t="shared" si="71"/>
        <v>-0.58450600108772965</v>
      </c>
      <c r="BO132" s="6">
        <f t="shared" si="72"/>
        <v>-1.2877676813598047</v>
      </c>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8" t="s">
        <v>0</v>
      </c>
      <c r="DN132" s="84">
        <v>23598</v>
      </c>
      <c r="DY132" s="8" t="s">
        <v>0</v>
      </c>
      <c r="DZ132" s="8">
        <v>0</v>
      </c>
      <c r="EA132" s="8">
        <v>1</v>
      </c>
      <c r="EB132" s="8">
        <v>0</v>
      </c>
      <c r="EC132" s="8">
        <v>0</v>
      </c>
      <c r="ED132" s="8">
        <v>0</v>
      </c>
      <c r="EE132" s="8">
        <v>1</v>
      </c>
      <c r="EF132" s="8" t="s">
        <v>0</v>
      </c>
    </row>
    <row r="133" spans="1:136" ht="12.75" customHeight="1" x14ac:dyDescent="0.2">
      <c r="A133" s="9">
        <v>203</v>
      </c>
      <c r="B133" s="63"/>
      <c r="C133" s="9">
        <v>5</v>
      </c>
      <c r="D133" s="9" t="s">
        <v>362</v>
      </c>
      <c r="E133" s="9"/>
      <c r="F133" s="2">
        <v>56376</v>
      </c>
      <c r="H133" s="2">
        <v>57971</v>
      </c>
      <c r="I133" s="4">
        <v>-89938.47391541861</v>
      </c>
      <c r="J133" s="4">
        <f t="shared" si="40"/>
        <v>-1.5953326577873317</v>
      </c>
      <c r="K133" s="4"/>
      <c r="L133" s="4">
        <v>-1005040.7795672901</v>
      </c>
      <c r="M133" s="4">
        <f t="shared" si="41"/>
        <v>-17.336957781775201</v>
      </c>
      <c r="N133" s="21"/>
      <c r="O133" s="4">
        <f t="shared" si="42"/>
        <v>-556600.51379812579</v>
      </c>
      <c r="P133" s="4">
        <f t="shared" si="43"/>
        <v>-9.601361263357985</v>
      </c>
      <c r="Q133" s="21"/>
      <c r="R133" s="4">
        <f t="shared" si="44"/>
        <v>-1561641.2933654159</v>
      </c>
      <c r="S133" s="4">
        <f t="shared" si="45"/>
        <v>-26.938319045133184</v>
      </c>
      <c r="T133" s="21"/>
      <c r="U133" s="21"/>
      <c r="V133" s="21"/>
      <c r="W133" s="22">
        <v>12961852.463218626</v>
      </c>
      <c r="X133" s="6"/>
      <c r="Y133" s="2">
        <v>4528457.510356837</v>
      </c>
      <c r="Z133" s="82">
        <f t="shared" si="46"/>
        <v>2536209.2291147541</v>
      </c>
      <c r="AA133" s="82">
        <f t="shared" si="47"/>
        <v>2536584.3386316365</v>
      </c>
      <c r="AB133" s="2"/>
      <c r="AC133" s="2">
        <v>3068110.3877837001</v>
      </c>
      <c r="AD133" s="2">
        <v>1130676.3413932</v>
      </c>
      <c r="AE133" s="2">
        <v>-1937434.0463905002</v>
      </c>
      <c r="AF133" s="2">
        <f t="shared" si="48"/>
        <v>-34.366291442998794</v>
      </c>
      <c r="AG133" s="83"/>
      <c r="AH133" s="6">
        <v>4542046.2928979248</v>
      </c>
      <c r="AI133" s="6">
        <v>120621.29463938389</v>
      </c>
      <c r="AJ133" s="6">
        <v>151776.01357139452</v>
      </c>
      <c r="AK133" s="30">
        <f t="shared" si="49"/>
        <v>42497.283799990473</v>
      </c>
      <c r="AL133" s="6"/>
      <c r="AM133" s="6">
        <f t="shared" si="50"/>
        <v>-2028153.214723354</v>
      </c>
      <c r="AN133" s="6">
        <f t="shared" si="51"/>
        <v>2536584.3386316365</v>
      </c>
      <c r="AO133" s="7"/>
      <c r="AP133" s="6">
        <f t="shared" si="52"/>
        <v>508431.12390828249</v>
      </c>
      <c r="AQ133" s="6">
        <f t="shared" si="53"/>
        <v>8.7704390800276428</v>
      </c>
      <c r="AR133" s="7"/>
      <c r="AS133" s="6">
        <f t="shared" si="54"/>
        <v>-508431.12390828249</v>
      </c>
      <c r="AT133" s="6">
        <f t="shared" si="55"/>
        <v>-8.7704390800276428</v>
      </c>
      <c r="AU133" s="7"/>
      <c r="AV133" s="6">
        <f t="shared" si="56"/>
        <v>-1513471.9034755726</v>
      </c>
      <c r="AW133" s="6">
        <f t="shared" si="57"/>
        <v>-26.107396861802844</v>
      </c>
      <c r="AX133" s="21"/>
      <c r="AY133" s="6">
        <f t="shared" si="58"/>
        <v>-114949.18854953119</v>
      </c>
      <c r="AZ133" s="6">
        <f t="shared" si="59"/>
        <v>120621.29463938389</v>
      </c>
      <c r="BA133" s="6">
        <f t="shared" si="60"/>
        <v>42497.283799990473</v>
      </c>
      <c r="BB133" s="6"/>
      <c r="BC133" s="6">
        <f t="shared" si="61"/>
        <v>45331.76857233599</v>
      </c>
      <c r="BD133" s="6">
        <f t="shared" si="62"/>
        <v>2837.6213175072626</v>
      </c>
      <c r="BE133" s="6">
        <f t="shared" si="63"/>
        <v>48169.389889843253</v>
      </c>
      <c r="BF133" s="6">
        <f t="shared" si="64"/>
        <v>0.78197320336609666</v>
      </c>
      <c r="BG133" s="6">
        <f t="shared" si="65"/>
        <v>4.8948979964245271E-2</v>
      </c>
      <c r="BH133" s="6">
        <f t="shared" si="66"/>
        <v>0.83092218333034196</v>
      </c>
      <c r="BI133" s="6"/>
      <c r="BJ133" s="6">
        <f t="shared" si="67"/>
        <v>-45331.76857233599</v>
      </c>
      <c r="BK133" s="6">
        <f t="shared" si="68"/>
        <v>-2837.6213175072626</v>
      </c>
      <c r="BL133" s="6">
        <f t="shared" si="69"/>
        <v>-48169.389889843253</v>
      </c>
      <c r="BM133" s="6">
        <f t="shared" si="70"/>
        <v>-0.78197320336609666</v>
      </c>
      <c r="BN133" s="6">
        <f t="shared" si="71"/>
        <v>-4.8948979964245271E-2</v>
      </c>
      <c r="BO133" s="6">
        <f t="shared" si="72"/>
        <v>-0.83092218333034196</v>
      </c>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8" t="s">
        <v>0</v>
      </c>
      <c r="DN133" s="84">
        <v>23716</v>
      </c>
      <c r="DY133" s="8" t="s">
        <v>0</v>
      </c>
      <c r="DZ133" s="8">
        <v>0</v>
      </c>
      <c r="EA133" s="8">
        <v>1</v>
      </c>
      <c r="EB133" s="8">
        <v>0</v>
      </c>
      <c r="EC133" s="8">
        <v>0</v>
      </c>
      <c r="ED133" s="8">
        <v>0</v>
      </c>
      <c r="EE133" s="8">
        <v>1</v>
      </c>
      <c r="EF133" s="8" t="s">
        <v>0</v>
      </c>
    </row>
    <row r="134" spans="1:136" ht="12.75" customHeight="1" x14ac:dyDescent="0.2">
      <c r="A134" s="9">
        <v>228</v>
      </c>
      <c r="B134" s="63"/>
      <c r="C134" s="9">
        <v>5</v>
      </c>
      <c r="D134" s="9" t="s">
        <v>404</v>
      </c>
      <c r="E134" s="9"/>
      <c r="F134" s="2">
        <v>113421</v>
      </c>
      <c r="H134" s="2">
        <v>115710</v>
      </c>
      <c r="I134" s="4">
        <v>2451213.0314211156</v>
      </c>
      <c r="J134" s="4">
        <f t="shared" si="40"/>
        <v>21.611633043449764</v>
      </c>
      <c r="K134" s="4"/>
      <c r="L134" s="4">
        <v>2157332.3526997194</v>
      </c>
      <c r="M134" s="4">
        <f t="shared" si="41"/>
        <v>18.644303454323044</v>
      </c>
      <c r="N134" s="21"/>
      <c r="O134" s="4">
        <f t="shared" si="42"/>
        <v>-1684033.5463342993</v>
      </c>
      <c r="P134" s="4">
        <f t="shared" si="43"/>
        <v>-14.553915360248027</v>
      </c>
      <c r="Q134" s="21"/>
      <c r="R134" s="4">
        <f t="shared" si="44"/>
        <v>473298.80636542011</v>
      </c>
      <c r="S134" s="4">
        <f t="shared" si="45"/>
        <v>4.0903880940750161</v>
      </c>
      <c r="T134" s="21"/>
      <c r="U134" s="21"/>
      <c r="V134" s="21"/>
      <c r="W134" s="22">
        <v>28576272.984737027</v>
      </c>
      <c r="X134" s="6"/>
      <c r="Y134" s="2">
        <v>7223132.244329514</v>
      </c>
      <c r="Z134" s="82">
        <f t="shared" si="46"/>
        <v>5848044.415712269</v>
      </c>
      <c r="AA134" s="82">
        <f t="shared" si="47"/>
        <v>5848909.3511009989</v>
      </c>
      <c r="AB134" s="2"/>
      <c r="AC134" s="2">
        <v>3962737.96577885</v>
      </c>
      <c r="AD134" s="2">
        <v>2614852.41907073</v>
      </c>
      <c r="AE134" s="2">
        <v>-1347885.54670812</v>
      </c>
      <c r="AF134" s="2">
        <f t="shared" si="48"/>
        <v>-11.883915207132013</v>
      </c>
      <c r="AG134" s="83"/>
      <c r="AH134" s="6">
        <v>14574020.218220016</v>
      </c>
      <c r="AI134" s="6">
        <v>486439.975103089</v>
      </c>
      <c r="AJ134" s="6">
        <v>674560.06031731109</v>
      </c>
      <c r="AK134" s="30">
        <f t="shared" si="49"/>
        <v>188876.81688884713</v>
      </c>
      <c r="AL134" s="6"/>
      <c r="AM134" s="6">
        <f t="shared" si="50"/>
        <v>-4471356.2419622624</v>
      </c>
      <c r="AN134" s="6">
        <f t="shared" si="51"/>
        <v>5848909.3511009989</v>
      </c>
      <c r="AO134" s="7"/>
      <c r="AP134" s="6">
        <f t="shared" si="52"/>
        <v>1377553.1091387365</v>
      </c>
      <c r="AQ134" s="6">
        <f t="shared" si="53"/>
        <v>11.905220889626968</v>
      </c>
      <c r="AR134" s="7"/>
      <c r="AS134" s="6">
        <f t="shared" si="54"/>
        <v>-1377553.1091387365</v>
      </c>
      <c r="AT134" s="6">
        <f t="shared" si="55"/>
        <v>-11.905220889626968</v>
      </c>
      <c r="AU134" s="7"/>
      <c r="AV134" s="6">
        <f t="shared" si="56"/>
        <v>779779.24356098287</v>
      </c>
      <c r="AW134" s="6">
        <f t="shared" si="57"/>
        <v>6.7390825646960755</v>
      </c>
      <c r="AX134" s="21"/>
      <c r="AY134" s="6">
        <f t="shared" si="58"/>
        <v>-368836.35479637352</v>
      </c>
      <c r="AZ134" s="6">
        <f t="shared" si="59"/>
        <v>486439.975103089</v>
      </c>
      <c r="BA134" s="6">
        <f t="shared" si="60"/>
        <v>188876.81688884713</v>
      </c>
      <c r="BB134" s="6"/>
      <c r="BC134" s="6">
        <f t="shared" si="61"/>
        <v>244859.1975497902</v>
      </c>
      <c r="BD134" s="6">
        <f t="shared" si="62"/>
        <v>61621.239645772628</v>
      </c>
      <c r="BE134" s="6">
        <f t="shared" si="63"/>
        <v>306480.43719556282</v>
      </c>
      <c r="BF134" s="6">
        <f t="shared" si="64"/>
        <v>2.1161455150789923</v>
      </c>
      <c r="BG134" s="6">
        <f t="shared" si="65"/>
        <v>0.53254895554206749</v>
      </c>
      <c r="BH134" s="6">
        <f t="shared" si="66"/>
        <v>2.6486944706210598</v>
      </c>
      <c r="BI134" s="6"/>
      <c r="BJ134" s="6">
        <f t="shared" si="67"/>
        <v>-244859.1975497902</v>
      </c>
      <c r="BK134" s="6">
        <f t="shared" si="68"/>
        <v>-61621.239645772628</v>
      </c>
      <c r="BL134" s="6">
        <f t="shared" si="69"/>
        <v>-306480.43719556282</v>
      </c>
      <c r="BM134" s="6">
        <f t="shared" si="70"/>
        <v>-2.1161455150789923</v>
      </c>
      <c r="BN134" s="6">
        <f t="shared" si="71"/>
        <v>-0.53254895554206749</v>
      </c>
      <c r="BO134" s="6">
        <f t="shared" si="72"/>
        <v>-2.6486944706210598</v>
      </c>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8" t="s">
        <v>0</v>
      </c>
      <c r="DN134" s="84">
        <v>23762</v>
      </c>
      <c r="DY134" s="8" t="s">
        <v>0</v>
      </c>
      <c r="DZ134" s="8">
        <v>0</v>
      </c>
      <c r="EA134" s="8">
        <v>1</v>
      </c>
      <c r="EB134" s="8">
        <v>0</v>
      </c>
      <c r="EC134" s="8">
        <v>0</v>
      </c>
      <c r="ED134" s="8">
        <v>0</v>
      </c>
      <c r="EE134" s="8">
        <v>1</v>
      </c>
      <c r="EF134" s="8" t="s">
        <v>0</v>
      </c>
    </row>
    <row r="135" spans="1:136" ht="12.75" customHeight="1" x14ac:dyDescent="0.2">
      <c r="A135" s="9">
        <v>202</v>
      </c>
      <c r="B135" s="63"/>
      <c r="C135" s="9">
        <v>5</v>
      </c>
      <c r="D135" s="9" t="s">
        <v>416</v>
      </c>
      <c r="E135" s="9"/>
      <c r="F135" s="2">
        <v>155699</v>
      </c>
      <c r="H135" s="2">
        <v>159265</v>
      </c>
      <c r="I135" s="4">
        <v>4949821.0735946521</v>
      </c>
      <c r="J135" s="4">
        <f t="shared" si="40"/>
        <v>31.790962521240676</v>
      </c>
      <c r="K135" s="4"/>
      <c r="L135" s="4">
        <v>7121915.1647330411</v>
      </c>
      <c r="M135" s="4">
        <f t="shared" si="41"/>
        <v>44.717390291231851</v>
      </c>
      <c r="N135" s="21"/>
      <c r="O135" s="4">
        <f t="shared" si="42"/>
        <v>-499883.4583994624</v>
      </c>
      <c r="P135" s="4">
        <f t="shared" si="43"/>
        <v>-3.1386899720557713</v>
      </c>
      <c r="Q135" s="21"/>
      <c r="R135" s="4">
        <f t="shared" si="44"/>
        <v>6622031.7063335786</v>
      </c>
      <c r="S135" s="4">
        <f t="shared" si="45"/>
        <v>41.578700319176079</v>
      </c>
      <c r="T135" s="21"/>
      <c r="U135" s="21"/>
      <c r="V135" s="21"/>
      <c r="W135" s="22">
        <v>53214953.488080606</v>
      </c>
      <c r="X135" s="6"/>
      <c r="Y135" s="2">
        <v>6452636.1549905064</v>
      </c>
      <c r="Z135" s="82">
        <f t="shared" si="46"/>
        <v>8549992.5060716867</v>
      </c>
      <c r="AA135" s="82">
        <f t="shared" si="47"/>
        <v>8551257.0640275069</v>
      </c>
      <c r="AB135" s="2"/>
      <c r="AC135" s="2">
        <v>5230132.73252129</v>
      </c>
      <c r="AD135" s="2">
        <v>7280528.5288794897</v>
      </c>
      <c r="AE135" s="2">
        <v>2050395.7963581998</v>
      </c>
      <c r="AF135" s="2">
        <f t="shared" si="48"/>
        <v>13.168972160117919</v>
      </c>
      <c r="AG135" s="83"/>
      <c r="AH135" s="6">
        <v>52904911.226807572</v>
      </c>
      <c r="AI135" s="6">
        <v>1048021.0845716944</v>
      </c>
      <c r="AJ135" s="6">
        <v>2021806.403006607</v>
      </c>
      <c r="AK135" s="30">
        <f t="shared" si="49"/>
        <v>566105.79284184997</v>
      </c>
      <c r="AL135" s="6"/>
      <c r="AM135" s="6">
        <f t="shared" si="50"/>
        <v>-8326593.6944173677</v>
      </c>
      <c r="AN135" s="6">
        <f t="shared" si="51"/>
        <v>8551257.0640275069</v>
      </c>
      <c r="AO135" s="7"/>
      <c r="AP135" s="6">
        <f t="shared" si="52"/>
        <v>224663.36961013917</v>
      </c>
      <c r="AQ135" s="6">
        <f t="shared" si="53"/>
        <v>1.4106261238196665</v>
      </c>
      <c r="AR135" s="7"/>
      <c r="AS135" s="6">
        <f t="shared" si="54"/>
        <v>-224663.36961013917</v>
      </c>
      <c r="AT135" s="6">
        <f t="shared" si="55"/>
        <v>-1.4106261238196665</v>
      </c>
      <c r="AU135" s="7"/>
      <c r="AV135" s="6">
        <f t="shared" si="56"/>
        <v>6897251.7951229019</v>
      </c>
      <c r="AW135" s="6">
        <f t="shared" si="57"/>
        <v>43.30676416741219</v>
      </c>
      <c r="AX135" s="21"/>
      <c r="AY135" s="6">
        <f t="shared" si="58"/>
        <v>-1338906.7886242219</v>
      </c>
      <c r="AZ135" s="6">
        <f t="shared" si="59"/>
        <v>1048021.0845716944</v>
      </c>
      <c r="BA135" s="6">
        <f t="shared" si="60"/>
        <v>566105.79284184997</v>
      </c>
      <c r="BB135" s="6"/>
      <c r="BC135" s="6">
        <f t="shared" si="61"/>
        <v>171062.67507379723</v>
      </c>
      <c r="BD135" s="6">
        <f t="shared" si="62"/>
        <v>104157.413715526</v>
      </c>
      <c r="BE135" s="6">
        <f t="shared" si="63"/>
        <v>275220.08878932323</v>
      </c>
      <c r="BF135" s="6">
        <f t="shared" si="64"/>
        <v>1.0740757547094291</v>
      </c>
      <c r="BG135" s="6">
        <f t="shared" si="65"/>
        <v>0.65398809352667564</v>
      </c>
      <c r="BH135" s="6">
        <f t="shared" si="66"/>
        <v>1.7280638482361048</v>
      </c>
      <c r="BI135" s="6"/>
      <c r="BJ135" s="6">
        <f t="shared" si="67"/>
        <v>-171062.67507379723</v>
      </c>
      <c r="BK135" s="6">
        <f t="shared" si="68"/>
        <v>-104157.413715526</v>
      </c>
      <c r="BL135" s="6">
        <f t="shared" si="69"/>
        <v>-275220.08878932323</v>
      </c>
      <c r="BM135" s="6">
        <f t="shared" si="70"/>
        <v>-1.0740757547094291</v>
      </c>
      <c r="BN135" s="6">
        <f t="shared" si="71"/>
        <v>-0.65398809352667564</v>
      </c>
      <c r="BO135" s="6">
        <f t="shared" si="72"/>
        <v>-1.7280638482361048</v>
      </c>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8" t="s">
        <v>0</v>
      </c>
      <c r="DN135" s="84">
        <v>23793</v>
      </c>
      <c r="DY135" s="8" t="s">
        <v>0</v>
      </c>
      <c r="DZ135" s="8">
        <v>0</v>
      </c>
      <c r="EA135" s="8">
        <v>1</v>
      </c>
      <c r="EB135" s="8">
        <v>0</v>
      </c>
      <c r="EC135" s="8">
        <v>0</v>
      </c>
      <c r="ED135" s="8">
        <v>0</v>
      </c>
      <c r="EE135" s="8">
        <v>1</v>
      </c>
      <c r="EF135" s="8" t="s">
        <v>0</v>
      </c>
    </row>
    <row r="136" spans="1:136" ht="12.75" customHeight="1" x14ac:dyDescent="0.2">
      <c r="A136" s="9">
        <v>200</v>
      </c>
      <c r="B136" s="63"/>
      <c r="C136" s="9">
        <v>5</v>
      </c>
      <c r="D136" s="9" t="s">
        <v>418</v>
      </c>
      <c r="E136" s="9"/>
      <c r="F136" s="2">
        <v>160047</v>
      </c>
      <c r="H136" s="2">
        <v>162445</v>
      </c>
      <c r="I136" s="4">
        <v>4106607.5199044906</v>
      </c>
      <c r="J136" s="4">
        <f t="shared" si="40"/>
        <v>25.658759738729813</v>
      </c>
      <c r="K136" s="4"/>
      <c r="L136" s="4">
        <v>5419331.0809836052</v>
      </c>
      <c r="M136" s="4">
        <f t="shared" si="41"/>
        <v>33.361021151673519</v>
      </c>
      <c r="N136" s="21"/>
      <c r="O136" s="4">
        <f t="shared" si="42"/>
        <v>-3760481.0935650817</v>
      </c>
      <c r="P136" s="4">
        <f t="shared" si="43"/>
        <v>-23.149257247468878</v>
      </c>
      <c r="Q136" s="21"/>
      <c r="R136" s="4">
        <f t="shared" si="44"/>
        <v>1658849.9874185235</v>
      </c>
      <c r="S136" s="4">
        <f t="shared" si="45"/>
        <v>10.211763904204645</v>
      </c>
      <c r="T136" s="21"/>
      <c r="U136" s="21"/>
      <c r="V136" s="21"/>
      <c r="W136" s="22">
        <v>42131231.30143556</v>
      </c>
      <c r="X136" s="6"/>
      <c r="Y136" s="2">
        <v>10983338.346498881</v>
      </c>
      <c r="Z136" s="82">
        <f t="shared" si="46"/>
        <v>10243484.304265793</v>
      </c>
      <c r="AA136" s="82">
        <f t="shared" si="47"/>
        <v>10244999.332444249</v>
      </c>
      <c r="AB136" s="2"/>
      <c r="AC136" s="2">
        <v>7046759.3162170099</v>
      </c>
      <c r="AD136" s="2">
        <v>6317826.9397371002</v>
      </c>
      <c r="AE136" s="2">
        <v>-728932.37647990976</v>
      </c>
      <c r="AF136" s="2">
        <f t="shared" si="48"/>
        <v>-4.5544894717171189</v>
      </c>
      <c r="AG136" s="83"/>
      <c r="AH136" s="6">
        <v>28136811.280342616</v>
      </c>
      <c r="AI136" s="6">
        <v>541807.12674084096</v>
      </c>
      <c r="AJ136" s="6">
        <v>993102.31102270738</v>
      </c>
      <c r="AK136" s="30">
        <f t="shared" si="49"/>
        <v>278068.64708635811</v>
      </c>
      <c r="AL136" s="6"/>
      <c r="AM136" s="6">
        <f t="shared" si="50"/>
        <v>-6592313.2859854763</v>
      </c>
      <c r="AN136" s="6">
        <f t="shared" si="51"/>
        <v>10244999.332444249</v>
      </c>
      <c r="AO136" s="7"/>
      <c r="AP136" s="6">
        <f t="shared" si="52"/>
        <v>3652686.0464587724</v>
      </c>
      <c r="AQ136" s="6">
        <f t="shared" si="53"/>
        <v>22.485678515551555</v>
      </c>
      <c r="AR136" s="7"/>
      <c r="AS136" s="6">
        <f t="shared" si="54"/>
        <v>-3652686.0464587724</v>
      </c>
      <c r="AT136" s="6">
        <f t="shared" si="55"/>
        <v>-22.485678515551555</v>
      </c>
      <c r="AU136" s="7"/>
      <c r="AV136" s="6">
        <f t="shared" si="56"/>
        <v>1766645.0345248329</v>
      </c>
      <c r="AW136" s="6">
        <f t="shared" si="57"/>
        <v>10.875342636121967</v>
      </c>
      <c r="AX136" s="21"/>
      <c r="AY136" s="6">
        <f t="shared" si="58"/>
        <v>-712080.72672089015</v>
      </c>
      <c r="AZ136" s="6">
        <f t="shared" si="59"/>
        <v>541807.12674084096</v>
      </c>
      <c r="BA136" s="6">
        <f t="shared" si="60"/>
        <v>278068.64708635811</v>
      </c>
      <c r="BB136" s="6"/>
      <c r="BC136" s="6">
        <f t="shared" si="61"/>
        <v>75407.832297857036</v>
      </c>
      <c r="BD136" s="6">
        <f t="shared" si="62"/>
        <v>32387.214808452351</v>
      </c>
      <c r="BE136" s="6">
        <f t="shared" si="63"/>
        <v>107795.04710630939</v>
      </c>
      <c r="BF136" s="6">
        <f t="shared" si="64"/>
        <v>0.46420531440091745</v>
      </c>
      <c r="BG136" s="6">
        <f t="shared" si="65"/>
        <v>0.19937341751640464</v>
      </c>
      <c r="BH136" s="6">
        <f t="shared" si="66"/>
        <v>0.66357873191732208</v>
      </c>
      <c r="BI136" s="6"/>
      <c r="BJ136" s="6">
        <f t="shared" si="67"/>
        <v>-75407.832297857036</v>
      </c>
      <c r="BK136" s="6">
        <f t="shared" si="68"/>
        <v>-32387.214808452351</v>
      </c>
      <c r="BL136" s="6">
        <f t="shared" si="69"/>
        <v>-107795.04710630939</v>
      </c>
      <c r="BM136" s="6">
        <f t="shared" si="70"/>
        <v>-0.46420531440091745</v>
      </c>
      <c r="BN136" s="6">
        <f t="shared" si="71"/>
        <v>-0.19937341751640464</v>
      </c>
      <c r="BO136" s="6">
        <f t="shared" si="72"/>
        <v>-0.66357873191732208</v>
      </c>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8" t="s">
        <v>0</v>
      </c>
      <c r="DN136" s="84">
        <v>24013</v>
      </c>
      <c r="DY136" s="8" t="s">
        <v>0</v>
      </c>
      <c r="DZ136" s="8">
        <v>0</v>
      </c>
      <c r="EA136" s="8">
        <v>1</v>
      </c>
      <c r="EB136" s="8">
        <v>0</v>
      </c>
      <c r="EC136" s="8">
        <v>0</v>
      </c>
      <c r="ED136" s="8">
        <v>0</v>
      </c>
      <c r="EE136" s="8">
        <v>1</v>
      </c>
      <c r="EF136" s="8" t="s">
        <v>0</v>
      </c>
    </row>
    <row r="137" spans="1:136" ht="12.75" customHeight="1" x14ac:dyDescent="0.2">
      <c r="A137" s="9">
        <v>268</v>
      </c>
      <c r="B137" s="63"/>
      <c r="C137" s="9">
        <v>5</v>
      </c>
      <c r="D137" s="9" t="s">
        <v>419</v>
      </c>
      <c r="E137" s="9"/>
      <c r="F137" s="2">
        <v>173556</v>
      </c>
      <c r="H137" s="2">
        <v>176731</v>
      </c>
      <c r="I137" s="4">
        <v>19344610.161216371</v>
      </c>
      <c r="J137" s="4">
        <f t="shared" si="40"/>
        <v>111.46033649782416</v>
      </c>
      <c r="K137" s="4"/>
      <c r="L137" s="4">
        <v>20405333.984422855</v>
      </c>
      <c r="M137" s="4">
        <f t="shared" si="41"/>
        <v>115.4598456661415</v>
      </c>
      <c r="N137" s="21"/>
      <c r="O137" s="4">
        <f t="shared" si="42"/>
        <v>1252985.444889972</v>
      </c>
      <c r="P137" s="4">
        <f t="shared" si="43"/>
        <v>7.0897886895336528</v>
      </c>
      <c r="Q137" s="21"/>
      <c r="R137" s="4">
        <f t="shared" si="44"/>
        <v>21658319.429312825</v>
      </c>
      <c r="S137" s="4">
        <f t="shared" si="45"/>
        <v>122.54963435567515</v>
      </c>
      <c r="T137" s="21"/>
      <c r="U137" s="21"/>
      <c r="V137" s="21"/>
      <c r="W137" s="22">
        <v>47933779.9348832</v>
      </c>
      <c r="X137" s="6"/>
      <c r="Y137" s="2">
        <v>5213584.5380876921</v>
      </c>
      <c r="Z137" s="82">
        <f t="shared" si="46"/>
        <v>6354494.7036279095</v>
      </c>
      <c r="AA137" s="82">
        <f t="shared" si="47"/>
        <v>6355434.5438472992</v>
      </c>
      <c r="AB137" s="2"/>
      <c r="AC137" s="2">
        <v>4239937.3263727203</v>
      </c>
      <c r="AD137" s="2">
        <v>5360350.86271042</v>
      </c>
      <c r="AE137" s="2">
        <v>1120413.5363376997</v>
      </c>
      <c r="AF137" s="2">
        <f t="shared" si="48"/>
        <v>6.4556312448875275</v>
      </c>
      <c r="AG137" s="83"/>
      <c r="AH137" s="6">
        <v>51641011.031811111</v>
      </c>
      <c r="AI137" s="6">
        <v>737569.55574573902</v>
      </c>
      <c r="AJ137" s="6">
        <v>1647050.8139414315</v>
      </c>
      <c r="AK137" s="30">
        <f t="shared" si="49"/>
        <v>461174.22790360084</v>
      </c>
      <c r="AL137" s="6"/>
      <c r="AM137" s="6">
        <f t="shared" si="50"/>
        <v>-7500243.5141616082</v>
      </c>
      <c r="AN137" s="6">
        <f t="shared" si="51"/>
        <v>6355434.5438472992</v>
      </c>
      <c r="AO137" s="7"/>
      <c r="AP137" s="6">
        <f t="shared" si="52"/>
        <v>-1144808.970314309</v>
      </c>
      <c r="AQ137" s="6">
        <f t="shared" si="53"/>
        <v>-6.4776919177411374</v>
      </c>
      <c r="AR137" s="7"/>
      <c r="AS137" s="6">
        <f t="shared" si="54"/>
        <v>1144808.970314309</v>
      </c>
      <c r="AT137" s="6">
        <f t="shared" si="55"/>
        <v>6.4776919177411374</v>
      </c>
      <c r="AU137" s="7"/>
      <c r="AV137" s="6">
        <f t="shared" si="56"/>
        <v>21550142.954737164</v>
      </c>
      <c r="AW137" s="6">
        <f t="shared" si="57"/>
        <v>121.93753758388264</v>
      </c>
      <c r="AX137" s="21"/>
      <c r="AY137" s="6">
        <f t="shared" si="58"/>
        <v>-1306920.2582250035</v>
      </c>
      <c r="AZ137" s="6">
        <f t="shared" si="59"/>
        <v>737569.55574573902</v>
      </c>
      <c r="BA137" s="6">
        <f t="shared" si="60"/>
        <v>461174.22790360084</v>
      </c>
      <c r="BB137" s="6"/>
      <c r="BC137" s="6">
        <f t="shared" si="61"/>
        <v>-118438.28642171831</v>
      </c>
      <c r="BD137" s="6">
        <f t="shared" si="62"/>
        <v>10261.81184605544</v>
      </c>
      <c r="BE137" s="6">
        <f t="shared" si="63"/>
        <v>-108176.47457566287</v>
      </c>
      <c r="BF137" s="6">
        <f t="shared" si="64"/>
        <v>-0.67016135495028206</v>
      </c>
      <c r="BG137" s="6">
        <f t="shared" si="65"/>
        <v>5.8064583157767677E-2</v>
      </c>
      <c r="BH137" s="6">
        <f t="shared" si="66"/>
        <v>-0.61209677179251443</v>
      </c>
      <c r="BI137" s="6"/>
      <c r="BJ137" s="6">
        <f t="shared" si="67"/>
        <v>118438.28642171831</v>
      </c>
      <c r="BK137" s="6">
        <f t="shared" si="68"/>
        <v>-10261.81184605544</v>
      </c>
      <c r="BL137" s="6">
        <f t="shared" si="69"/>
        <v>108176.47457566287</v>
      </c>
      <c r="BM137" s="6">
        <f t="shared" si="70"/>
        <v>0.67016135495028206</v>
      </c>
      <c r="BN137" s="6">
        <f t="shared" si="71"/>
        <v>-5.8064583157767677E-2</v>
      </c>
      <c r="BO137" s="6">
        <f t="shared" si="72"/>
        <v>0.61209677179251443</v>
      </c>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8" t="s">
        <v>0</v>
      </c>
      <c r="DN137" s="84">
        <v>24034</v>
      </c>
      <c r="DY137" s="8" t="s">
        <v>0</v>
      </c>
      <c r="DZ137" s="8">
        <v>0</v>
      </c>
      <c r="EA137" s="8">
        <v>1</v>
      </c>
      <c r="EB137" s="8">
        <v>0</v>
      </c>
      <c r="EC137" s="8">
        <v>0</v>
      </c>
      <c r="ED137" s="8">
        <v>0</v>
      </c>
      <c r="EE137" s="8">
        <v>1</v>
      </c>
      <c r="EF137" s="8" t="s">
        <v>0</v>
      </c>
    </row>
    <row r="138" spans="1:136" ht="12.75" customHeight="1" x14ac:dyDescent="0.2">
      <c r="A138" s="9">
        <v>339</v>
      </c>
      <c r="B138" s="63"/>
      <c r="C138" s="9">
        <v>6</v>
      </c>
      <c r="D138" s="9" t="s">
        <v>79</v>
      </c>
      <c r="E138" s="9"/>
      <c r="F138" s="2">
        <v>5101</v>
      </c>
      <c r="H138" s="2">
        <v>5259</v>
      </c>
      <c r="I138" s="4">
        <v>273015.01797247294</v>
      </c>
      <c r="J138" s="4">
        <f t="shared" si="40"/>
        <v>53.521861982449117</v>
      </c>
      <c r="K138" s="4"/>
      <c r="L138" s="4">
        <v>382880.41066635738</v>
      </c>
      <c r="M138" s="4">
        <f t="shared" si="41"/>
        <v>72.804793813720735</v>
      </c>
      <c r="N138" s="21"/>
      <c r="O138" s="4">
        <f t="shared" si="42"/>
        <v>41821.322403633269</v>
      </c>
      <c r="P138" s="4">
        <f t="shared" si="43"/>
        <v>7.952333600234506</v>
      </c>
      <c r="Q138" s="21"/>
      <c r="R138" s="4">
        <f t="shared" si="44"/>
        <v>424701.73306999065</v>
      </c>
      <c r="S138" s="4">
        <f t="shared" si="45"/>
        <v>80.757127413955246</v>
      </c>
      <c r="T138" s="21"/>
      <c r="U138" s="21"/>
      <c r="V138" s="21"/>
      <c r="W138" s="22">
        <v>941642.9937045523</v>
      </c>
      <c r="X138" s="6"/>
      <c r="Y138" s="2">
        <v>86344.920233790981</v>
      </c>
      <c r="Z138" s="82">
        <f t="shared" si="46"/>
        <v>93563.594150702818</v>
      </c>
      <c r="AA138" s="82">
        <f t="shared" si="47"/>
        <v>93577.432360183637</v>
      </c>
      <c r="AB138" s="2"/>
      <c r="AC138" s="2">
        <v>103511.573474594</v>
      </c>
      <c r="AD138" s="2">
        <v>110513.37146854099</v>
      </c>
      <c r="AE138" s="2">
        <v>7001.7979939469951</v>
      </c>
      <c r="AF138" s="2">
        <f t="shared" si="48"/>
        <v>1.372632423828072</v>
      </c>
      <c r="AG138" s="83"/>
      <c r="AH138" s="6">
        <v>282417.23813707248</v>
      </c>
      <c r="AI138" s="6">
        <v>13841.787909437457</v>
      </c>
      <c r="AJ138" s="6">
        <v>18737.779453258678</v>
      </c>
      <c r="AK138" s="30">
        <f t="shared" si="49"/>
        <v>5246.5782469124306</v>
      </c>
      <c r="AL138" s="6"/>
      <c r="AM138" s="6">
        <f t="shared" si="50"/>
        <v>-147339.76260129249</v>
      </c>
      <c r="AN138" s="6">
        <f t="shared" si="51"/>
        <v>93577.432360183637</v>
      </c>
      <c r="AO138" s="7"/>
      <c r="AP138" s="6">
        <f t="shared" si="52"/>
        <v>-53762.330241108852</v>
      </c>
      <c r="AQ138" s="6">
        <f t="shared" si="53"/>
        <v>-10.222918851703527</v>
      </c>
      <c r="AR138" s="7"/>
      <c r="AS138" s="6">
        <f t="shared" si="54"/>
        <v>53762.330241108852</v>
      </c>
      <c r="AT138" s="6">
        <f t="shared" si="55"/>
        <v>10.222918851703527</v>
      </c>
      <c r="AU138" s="7"/>
      <c r="AV138" s="6">
        <f t="shared" si="56"/>
        <v>436642.74090746621</v>
      </c>
      <c r="AW138" s="6">
        <f t="shared" si="57"/>
        <v>83.027712665424261</v>
      </c>
      <c r="AX138" s="21"/>
      <c r="AY138" s="6">
        <f t="shared" si="58"/>
        <v>-7147.3583188743087</v>
      </c>
      <c r="AZ138" s="6">
        <f t="shared" si="59"/>
        <v>13841.787909437457</v>
      </c>
      <c r="BA138" s="6">
        <f t="shared" si="60"/>
        <v>5246.5782469124306</v>
      </c>
      <c r="BB138" s="6"/>
      <c r="BC138" s="6">
        <f t="shared" si="61"/>
        <v>9160.4045325766056</v>
      </c>
      <c r="BD138" s="6">
        <f t="shared" si="62"/>
        <v>2780.6033048989771</v>
      </c>
      <c r="BE138" s="6">
        <f t="shared" si="63"/>
        <v>11941.007837475583</v>
      </c>
      <c r="BF138" s="6">
        <f t="shared" si="64"/>
        <v>1.7418529250003052</v>
      </c>
      <c r="BG138" s="6">
        <f t="shared" si="65"/>
        <v>0.52873232646871593</v>
      </c>
      <c r="BH138" s="6">
        <f t="shared" si="66"/>
        <v>2.2705852514690212</v>
      </c>
      <c r="BI138" s="6"/>
      <c r="BJ138" s="6">
        <f t="shared" si="67"/>
        <v>-9160.4045325766056</v>
      </c>
      <c r="BK138" s="6">
        <f t="shared" si="68"/>
        <v>-2780.6033048989771</v>
      </c>
      <c r="BL138" s="6">
        <f t="shared" si="69"/>
        <v>-11941.007837475583</v>
      </c>
      <c r="BM138" s="6">
        <f t="shared" si="70"/>
        <v>-1.7418529250003052</v>
      </c>
      <c r="BN138" s="6">
        <f t="shared" si="71"/>
        <v>-0.52873232646871593</v>
      </c>
      <c r="BO138" s="6">
        <f t="shared" si="72"/>
        <v>-2.2705852514690212</v>
      </c>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8" t="s">
        <v>0</v>
      </c>
      <c r="DN138" s="84">
        <v>24110</v>
      </c>
      <c r="DY138" s="8" t="s">
        <v>0</v>
      </c>
      <c r="DZ138" s="8">
        <v>0</v>
      </c>
      <c r="EA138" s="8">
        <v>1</v>
      </c>
      <c r="EB138" s="8">
        <v>0</v>
      </c>
      <c r="EC138" s="8">
        <v>0</v>
      </c>
      <c r="ED138" s="8">
        <v>0</v>
      </c>
      <c r="EE138" s="8">
        <v>1</v>
      </c>
      <c r="EF138" s="8" t="s">
        <v>0</v>
      </c>
    </row>
    <row r="139" spans="1:136" ht="12.75" customHeight="1" x14ac:dyDescent="0.2">
      <c r="A139" s="9">
        <v>317</v>
      </c>
      <c r="B139" s="63"/>
      <c r="C139" s="9">
        <v>6</v>
      </c>
      <c r="D139" s="9" t="s">
        <v>84</v>
      </c>
      <c r="E139" s="9"/>
      <c r="F139" s="2">
        <v>8999</v>
      </c>
      <c r="H139" s="2">
        <v>9113</v>
      </c>
      <c r="I139" s="4">
        <v>-266786.38789102144</v>
      </c>
      <c r="J139" s="4">
        <f t="shared" si="40"/>
        <v>-29.646226013003826</v>
      </c>
      <c r="K139" s="4"/>
      <c r="L139" s="4">
        <v>-730420.46215937124</v>
      </c>
      <c r="M139" s="4">
        <f t="shared" si="41"/>
        <v>-80.151482734486038</v>
      </c>
      <c r="N139" s="21"/>
      <c r="O139" s="4">
        <f t="shared" si="42"/>
        <v>106552.21756231762</v>
      </c>
      <c r="P139" s="4">
        <f t="shared" si="43"/>
        <v>11.692331566149194</v>
      </c>
      <c r="Q139" s="21"/>
      <c r="R139" s="4">
        <f t="shared" si="44"/>
        <v>-623868.24459705362</v>
      </c>
      <c r="S139" s="4">
        <f t="shared" si="45"/>
        <v>-68.459151168336845</v>
      </c>
      <c r="T139" s="21"/>
      <c r="U139" s="21"/>
      <c r="V139" s="21"/>
      <c r="W139" s="22">
        <v>1736544.6977993704</v>
      </c>
      <c r="X139" s="6"/>
      <c r="Y139" s="2">
        <v>41326.478076127882</v>
      </c>
      <c r="Z139" s="82">
        <f t="shared" si="46"/>
        <v>164853.1026368876</v>
      </c>
      <c r="AA139" s="82">
        <f t="shared" si="47"/>
        <v>164877.48468194006</v>
      </c>
      <c r="AB139" s="2"/>
      <c r="AC139" s="2">
        <v>57583.989400349397</v>
      </c>
      <c r="AD139" s="2">
        <v>179565.34509246799</v>
      </c>
      <c r="AE139" s="2">
        <v>121981.3556921186</v>
      </c>
      <c r="AF139" s="2">
        <f t="shared" si="48"/>
        <v>13.554990075799378</v>
      </c>
      <c r="AG139" s="83"/>
      <c r="AH139" s="6">
        <v>623229.91251100809</v>
      </c>
      <c r="AI139" s="6">
        <v>11864.389636660715</v>
      </c>
      <c r="AJ139" s="6">
        <v>14990.223562606923</v>
      </c>
      <c r="AK139" s="30">
        <f t="shared" si="49"/>
        <v>4197.2625975299388</v>
      </c>
      <c r="AL139" s="6"/>
      <c r="AM139" s="6">
        <f t="shared" si="50"/>
        <v>-271718.77795606595</v>
      </c>
      <c r="AN139" s="6">
        <f t="shared" si="51"/>
        <v>164877.48468194006</v>
      </c>
      <c r="AO139" s="7"/>
      <c r="AP139" s="6">
        <f t="shared" si="52"/>
        <v>-106841.2932741259</v>
      </c>
      <c r="AQ139" s="6">
        <f t="shared" si="53"/>
        <v>-11.724052811821124</v>
      </c>
      <c r="AR139" s="7"/>
      <c r="AS139" s="6">
        <f t="shared" si="54"/>
        <v>106841.2932741259</v>
      </c>
      <c r="AT139" s="6">
        <f t="shared" si="55"/>
        <v>11.724052811821124</v>
      </c>
      <c r="AU139" s="7"/>
      <c r="AV139" s="6">
        <f t="shared" si="56"/>
        <v>-623579.16888524534</v>
      </c>
      <c r="AW139" s="6">
        <f t="shared" si="57"/>
        <v>-68.427429922664913</v>
      </c>
      <c r="AX139" s="21"/>
      <c r="AY139" s="6">
        <f t="shared" si="58"/>
        <v>-15772.576522382373</v>
      </c>
      <c r="AZ139" s="6">
        <f t="shared" si="59"/>
        <v>11864.389636660715</v>
      </c>
      <c r="BA139" s="6">
        <f t="shared" si="60"/>
        <v>4197.2625975299388</v>
      </c>
      <c r="BB139" s="6"/>
      <c r="BC139" s="6">
        <f t="shared" si="61"/>
        <v>1533.6528458157591</v>
      </c>
      <c r="BD139" s="6">
        <f t="shared" si="62"/>
        <v>-1244.5771340074689</v>
      </c>
      <c r="BE139" s="6">
        <f t="shared" si="63"/>
        <v>289.07571180829018</v>
      </c>
      <c r="BF139" s="6">
        <f t="shared" si="64"/>
        <v>0.16829286138656416</v>
      </c>
      <c r="BG139" s="6">
        <f t="shared" si="65"/>
        <v>-0.13657161571463503</v>
      </c>
      <c r="BH139" s="6">
        <f t="shared" si="66"/>
        <v>3.1721245671929132E-2</v>
      </c>
      <c r="BI139" s="6"/>
      <c r="BJ139" s="6">
        <f t="shared" si="67"/>
        <v>-1533.6528458157591</v>
      </c>
      <c r="BK139" s="6">
        <f t="shared" si="68"/>
        <v>1244.5771340074689</v>
      </c>
      <c r="BL139" s="6">
        <f t="shared" si="69"/>
        <v>-289.07571180829018</v>
      </c>
      <c r="BM139" s="6">
        <f t="shared" si="70"/>
        <v>-0.16829286138656416</v>
      </c>
      <c r="BN139" s="6">
        <f t="shared" si="71"/>
        <v>0.13657161571463503</v>
      </c>
      <c r="BO139" s="6">
        <f t="shared" si="72"/>
        <v>-3.1721245671929132E-2</v>
      </c>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8" t="s">
        <v>0</v>
      </c>
      <c r="DN139" s="84">
        <v>24198</v>
      </c>
      <c r="DY139" s="8" t="s">
        <v>0</v>
      </c>
      <c r="DZ139" s="8">
        <v>0</v>
      </c>
      <c r="EA139" s="8">
        <v>1</v>
      </c>
      <c r="EB139" s="8">
        <v>0</v>
      </c>
      <c r="EC139" s="8">
        <v>0</v>
      </c>
      <c r="ED139" s="8">
        <v>0</v>
      </c>
      <c r="EE139" s="8">
        <v>1</v>
      </c>
      <c r="EF139" s="8" t="s">
        <v>0</v>
      </c>
    </row>
    <row r="140" spans="1:136" ht="12.75" customHeight="1" x14ac:dyDescent="0.2">
      <c r="A140" s="9">
        <v>589</v>
      </c>
      <c r="B140" s="63"/>
      <c r="C140" s="9">
        <v>6</v>
      </c>
      <c r="D140" s="9" t="s">
        <v>91</v>
      </c>
      <c r="E140" s="9"/>
      <c r="F140" s="2">
        <v>10187</v>
      </c>
      <c r="H140" s="2">
        <v>10201</v>
      </c>
      <c r="I140" s="4">
        <v>629410.50598848145</v>
      </c>
      <c r="J140" s="4">
        <f t="shared" si="40"/>
        <v>61.785658779668346</v>
      </c>
      <c r="K140" s="4"/>
      <c r="L140" s="4">
        <v>526216.41418280965</v>
      </c>
      <c r="M140" s="4">
        <f t="shared" si="41"/>
        <v>51.584787195648431</v>
      </c>
      <c r="N140" s="21"/>
      <c r="O140" s="4">
        <f t="shared" si="42"/>
        <v>-21923.679090049922</v>
      </c>
      <c r="P140" s="4">
        <f t="shared" si="43"/>
        <v>-2.1491696000441056</v>
      </c>
      <c r="Q140" s="21"/>
      <c r="R140" s="4">
        <f t="shared" si="44"/>
        <v>504292.73509275971</v>
      </c>
      <c r="S140" s="4">
        <f t="shared" si="45"/>
        <v>49.435617595604327</v>
      </c>
      <c r="T140" s="21"/>
      <c r="U140" s="21"/>
      <c r="V140" s="21"/>
      <c r="W140" s="22">
        <v>1629046.3042646176</v>
      </c>
      <c r="X140" s="6"/>
      <c r="Y140" s="2">
        <v>156478.82746357931</v>
      </c>
      <c r="Z140" s="82">
        <f t="shared" si="46"/>
        <v>283654.58392497449</v>
      </c>
      <c r="AA140" s="82">
        <f t="shared" si="47"/>
        <v>283696.53690453002</v>
      </c>
      <c r="AB140" s="2"/>
      <c r="AC140" s="2">
        <v>174909.352272085</v>
      </c>
      <c r="AD140" s="2">
        <v>301910.57088518498</v>
      </c>
      <c r="AE140" s="2">
        <v>127001.21861309998</v>
      </c>
      <c r="AF140" s="2">
        <f t="shared" si="48"/>
        <v>12.466989163944241</v>
      </c>
      <c r="AG140" s="83"/>
      <c r="AH140" s="6">
        <v>708556.09881941439</v>
      </c>
      <c r="AI140" s="6">
        <v>7909.5930911071264</v>
      </c>
      <c r="AJ140" s="6">
        <v>11242.667671955167</v>
      </c>
      <c r="AK140" s="30">
        <f t="shared" si="49"/>
        <v>3147.9469481474471</v>
      </c>
      <c r="AL140" s="6"/>
      <c r="AM140" s="6">
        <f t="shared" si="50"/>
        <v>-254898.40347303727</v>
      </c>
      <c r="AN140" s="6">
        <f t="shared" si="51"/>
        <v>283696.53690453002</v>
      </c>
      <c r="AO140" s="7"/>
      <c r="AP140" s="6">
        <f t="shared" si="52"/>
        <v>28798.133431492752</v>
      </c>
      <c r="AQ140" s="6">
        <f t="shared" si="53"/>
        <v>2.823069643318572</v>
      </c>
      <c r="AR140" s="7"/>
      <c r="AS140" s="6">
        <f t="shared" si="54"/>
        <v>-28798.133431492752</v>
      </c>
      <c r="AT140" s="6">
        <f t="shared" si="55"/>
        <v>-2.823069643318572</v>
      </c>
      <c r="AU140" s="7"/>
      <c r="AV140" s="6">
        <f t="shared" si="56"/>
        <v>497418.28075131692</v>
      </c>
      <c r="AW140" s="6">
        <f t="shared" si="57"/>
        <v>48.761717552329863</v>
      </c>
      <c r="AX140" s="21"/>
      <c r="AY140" s="6">
        <f t="shared" si="58"/>
        <v>-17931.994380697415</v>
      </c>
      <c r="AZ140" s="6">
        <f t="shared" si="59"/>
        <v>7909.5930911071264</v>
      </c>
      <c r="BA140" s="6">
        <f t="shared" si="60"/>
        <v>3147.9469481474471</v>
      </c>
      <c r="BB140" s="6"/>
      <c r="BC140" s="6">
        <f t="shared" si="61"/>
        <v>-3835.5212102254591</v>
      </c>
      <c r="BD140" s="6">
        <f t="shared" si="62"/>
        <v>-3038.9331312173717</v>
      </c>
      <c r="BE140" s="6">
        <f t="shared" si="63"/>
        <v>-6874.4543414428308</v>
      </c>
      <c r="BF140" s="6">
        <f t="shared" si="64"/>
        <v>-0.37599462898004699</v>
      </c>
      <c r="BG140" s="6">
        <f t="shared" si="65"/>
        <v>-0.29790541429441936</v>
      </c>
      <c r="BH140" s="6">
        <f t="shared" si="66"/>
        <v>-0.67390004327446629</v>
      </c>
      <c r="BI140" s="6"/>
      <c r="BJ140" s="6">
        <f t="shared" si="67"/>
        <v>3835.5212102254591</v>
      </c>
      <c r="BK140" s="6">
        <f t="shared" si="68"/>
        <v>3038.9331312173717</v>
      </c>
      <c r="BL140" s="6">
        <f t="shared" si="69"/>
        <v>6874.4543414428308</v>
      </c>
      <c r="BM140" s="6">
        <f t="shared" si="70"/>
        <v>0.37599462898004699</v>
      </c>
      <c r="BN140" s="6">
        <f t="shared" si="71"/>
        <v>0.29790541429441936</v>
      </c>
      <c r="BO140" s="6">
        <f t="shared" si="72"/>
        <v>0.67390004327446629</v>
      </c>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8" t="s">
        <v>0</v>
      </c>
      <c r="DN140" s="84">
        <v>24277</v>
      </c>
      <c r="DY140" s="8" t="s">
        <v>0</v>
      </c>
      <c r="DZ140" s="8">
        <v>0</v>
      </c>
      <c r="EA140" s="8">
        <v>1</v>
      </c>
      <c r="EB140" s="8">
        <v>0</v>
      </c>
      <c r="EC140" s="8">
        <v>0</v>
      </c>
      <c r="ED140" s="8">
        <v>0</v>
      </c>
      <c r="EE140" s="8">
        <v>1</v>
      </c>
      <c r="EF140" s="8" t="s">
        <v>0</v>
      </c>
    </row>
    <row r="141" spans="1:136" ht="12.75" customHeight="1" x14ac:dyDescent="0.2">
      <c r="A141" s="9">
        <v>351</v>
      </c>
      <c r="B141" s="63"/>
      <c r="C141" s="9">
        <v>6</v>
      </c>
      <c r="D141" s="9" t="s">
        <v>109</v>
      </c>
      <c r="E141" s="9"/>
      <c r="F141" s="2">
        <v>12701</v>
      </c>
      <c r="H141" s="2">
        <v>13166</v>
      </c>
      <c r="I141" s="4">
        <v>-655028.55823337892</v>
      </c>
      <c r="J141" s="4">
        <f t="shared" si="40"/>
        <v>-51.57299096396968</v>
      </c>
      <c r="K141" s="4"/>
      <c r="L141" s="4">
        <v>-1509865.0147094678</v>
      </c>
      <c r="M141" s="4">
        <f t="shared" si="41"/>
        <v>-114.67909879306302</v>
      </c>
      <c r="N141" s="21"/>
      <c r="O141" s="4">
        <f t="shared" si="42"/>
        <v>268711.76534645172</v>
      </c>
      <c r="P141" s="4">
        <f t="shared" si="43"/>
        <v>20.409521900839415</v>
      </c>
      <c r="Q141" s="21"/>
      <c r="R141" s="4">
        <f t="shared" si="44"/>
        <v>-1241153.2493630161</v>
      </c>
      <c r="S141" s="4">
        <f t="shared" si="45"/>
        <v>-94.269576892223611</v>
      </c>
      <c r="T141" s="21"/>
      <c r="U141" s="21"/>
      <c r="V141" s="21"/>
      <c r="W141" s="22">
        <v>3308605.6483614622</v>
      </c>
      <c r="X141" s="6"/>
      <c r="Y141" s="2">
        <v>457951.05962353729</v>
      </c>
      <c r="Z141" s="82">
        <f t="shared" si="46"/>
        <v>255122.97478216747</v>
      </c>
      <c r="AA141" s="82">
        <f t="shared" si="47"/>
        <v>255160.70788979816</v>
      </c>
      <c r="AB141" s="2"/>
      <c r="AC141" s="2">
        <v>386917.75049233099</v>
      </c>
      <c r="AD141" s="2">
        <v>191253.19743367701</v>
      </c>
      <c r="AE141" s="2">
        <v>-195664.55305865398</v>
      </c>
      <c r="AF141" s="2">
        <f t="shared" si="48"/>
        <v>-15.405444694012596</v>
      </c>
      <c r="AG141" s="83"/>
      <c r="AH141" s="6">
        <v>899254.60617131321</v>
      </c>
      <c r="AI141" s="6">
        <v>11864.389636660715</v>
      </c>
      <c r="AJ141" s="6">
        <v>16864.0015079328</v>
      </c>
      <c r="AK141" s="30">
        <f t="shared" si="49"/>
        <v>4721.9204222211847</v>
      </c>
      <c r="AL141" s="6"/>
      <c r="AM141" s="6">
        <f t="shared" si="50"/>
        <v>-517700.62967603485</v>
      </c>
      <c r="AN141" s="6">
        <f t="shared" si="51"/>
        <v>255160.70788979816</v>
      </c>
      <c r="AO141" s="7"/>
      <c r="AP141" s="6">
        <f t="shared" si="52"/>
        <v>-262539.92178623669</v>
      </c>
      <c r="AQ141" s="6">
        <f t="shared" si="53"/>
        <v>-19.940750553413086</v>
      </c>
      <c r="AR141" s="7"/>
      <c r="AS141" s="6">
        <f t="shared" si="54"/>
        <v>262539.92178623669</v>
      </c>
      <c r="AT141" s="6">
        <f t="shared" si="55"/>
        <v>19.940750553413086</v>
      </c>
      <c r="AU141" s="7"/>
      <c r="AV141" s="6">
        <f t="shared" si="56"/>
        <v>-1247325.092923231</v>
      </c>
      <c r="AW141" s="6">
        <f t="shared" si="57"/>
        <v>-94.738348239649923</v>
      </c>
      <c r="AX141" s="21"/>
      <c r="AY141" s="6">
        <f t="shared" si="58"/>
        <v>-22758.153619096927</v>
      </c>
      <c r="AZ141" s="6">
        <f t="shared" si="59"/>
        <v>11864.389636660715</v>
      </c>
      <c r="BA141" s="6">
        <f t="shared" si="60"/>
        <v>4721.9204222211847</v>
      </c>
      <c r="BB141" s="6"/>
      <c r="BC141" s="6">
        <f t="shared" si="61"/>
        <v>-3041.7669161935846</v>
      </c>
      <c r="BD141" s="6">
        <f t="shared" si="62"/>
        <v>-3130.0766440214284</v>
      </c>
      <c r="BE141" s="6">
        <f t="shared" si="63"/>
        <v>-6171.843560215013</v>
      </c>
      <c r="BF141" s="6">
        <f t="shared" si="64"/>
        <v>-0.2310319699372311</v>
      </c>
      <c r="BG141" s="6">
        <f t="shared" si="65"/>
        <v>-0.23773937748909527</v>
      </c>
      <c r="BH141" s="6">
        <f t="shared" si="66"/>
        <v>-0.46877134742632637</v>
      </c>
      <c r="BI141" s="6"/>
      <c r="BJ141" s="6">
        <f t="shared" si="67"/>
        <v>3041.7669161935846</v>
      </c>
      <c r="BK141" s="6">
        <f t="shared" si="68"/>
        <v>3130.0766440214284</v>
      </c>
      <c r="BL141" s="6">
        <f t="shared" si="69"/>
        <v>6171.843560215013</v>
      </c>
      <c r="BM141" s="6">
        <f t="shared" si="70"/>
        <v>0.2310319699372311</v>
      </c>
      <c r="BN141" s="6">
        <f t="shared" si="71"/>
        <v>0.23773937748909527</v>
      </c>
      <c r="BO141" s="6">
        <f t="shared" si="72"/>
        <v>0.46877134742632637</v>
      </c>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8" t="s">
        <v>0</v>
      </c>
      <c r="DN141" s="84">
        <v>24351</v>
      </c>
      <c r="DY141" s="8" t="s">
        <v>0</v>
      </c>
      <c r="DZ141" s="8">
        <v>0</v>
      </c>
      <c r="EA141" s="8">
        <v>1</v>
      </c>
      <c r="EB141" s="8">
        <v>0</v>
      </c>
      <c r="EC141" s="8">
        <v>0</v>
      </c>
      <c r="ED141" s="8">
        <v>0</v>
      </c>
      <c r="EE141" s="8">
        <v>1</v>
      </c>
      <c r="EF141" s="8" t="s">
        <v>0</v>
      </c>
    </row>
    <row r="142" spans="1:136" ht="12.75" customHeight="1" x14ac:dyDescent="0.2">
      <c r="A142" s="9">
        <v>335</v>
      </c>
      <c r="B142" s="63"/>
      <c r="C142" s="9">
        <v>6</v>
      </c>
      <c r="D142" s="9" t="s">
        <v>114</v>
      </c>
      <c r="E142" s="9"/>
      <c r="F142" s="2">
        <v>13866</v>
      </c>
      <c r="H142" s="2">
        <v>13996</v>
      </c>
      <c r="I142" s="4">
        <v>218968.57243820932</v>
      </c>
      <c r="J142" s="4">
        <f t="shared" si="40"/>
        <v>15.791762039391989</v>
      </c>
      <c r="K142" s="4"/>
      <c r="L142" s="4">
        <v>17480.625696148491</v>
      </c>
      <c r="M142" s="4">
        <f t="shared" si="41"/>
        <v>1.2489729705736274</v>
      </c>
      <c r="N142" s="21"/>
      <c r="O142" s="4">
        <f t="shared" si="42"/>
        <v>93572.258553353531</v>
      </c>
      <c r="P142" s="4">
        <f t="shared" si="43"/>
        <v>6.6856429375073976</v>
      </c>
      <c r="Q142" s="21"/>
      <c r="R142" s="4">
        <f t="shared" si="44"/>
        <v>111052.88424950202</v>
      </c>
      <c r="S142" s="4">
        <f t="shared" si="45"/>
        <v>7.9346159080810246</v>
      </c>
      <c r="T142" s="21"/>
      <c r="U142" s="21"/>
      <c r="V142" s="21"/>
      <c r="W142" s="22">
        <v>2188736.3465697151</v>
      </c>
      <c r="X142" s="6"/>
      <c r="Y142" s="2">
        <v>219911.701255633</v>
      </c>
      <c r="Z142" s="82">
        <f t="shared" si="46"/>
        <v>245089.1635847126</v>
      </c>
      <c r="AA142" s="82">
        <f t="shared" si="47"/>
        <v>245125.41267516225</v>
      </c>
      <c r="AB142" s="2"/>
      <c r="AC142" s="2">
        <v>228877.63128280101</v>
      </c>
      <c r="AD142" s="2">
        <v>253821.23607381401</v>
      </c>
      <c r="AE142" s="2">
        <v>24943.604791013</v>
      </c>
      <c r="AF142" s="2">
        <f t="shared" si="48"/>
        <v>1.7989041389739651</v>
      </c>
      <c r="AG142" s="83"/>
      <c r="AH142" s="6">
        <v>885701.38453684771</v>
      </c>
      <c r="AI142" s="6">
        <v>17796.584454991047</v>
      </c>
      <c r="AJ142" s="6">
        <v>29980.447125213846</v>
      </c>
      <c r="AK142" s="30">
        <f t="shared" si="49"/>
        <v>8394.5251950598777</v>
      </c>
      <c r="AL142" s="6"/>
      <c r="AM142" s="6">
        <f t="shared" si="50"/>
        <v>-342473.62945025542</v>
      </c>
      <c r="AN142" s="6">
        <f t="shared" si="51"/>
        <v>245125.41267516225</v>
      </c>
      <c r="AO142" s="7"/>
      <c r="AP142" s="6">
        <f t="shared" si="52"/>
        <v>-97348.216775093169</v>
      </c>
      <c r="AQ142" s="6">
        <f t="shared" si="53"/>
        <v>-6.9554313214556425</v>
      </c>
      <c r="AR142" s="7"/>
      <c r="AS142" s="6">
        <f t="shared" si="54"/>
        <v>97348.216775093169</v>
      </c>
      <c r="AT142" s="6">
        <f t="shared" si="55"/>
        <v>6.9554313214556425</v>
      </c>
      <c r="AU142" s="7"/>
      <c r="AV142" s="6">
        <f t="shared" si="56"/>
        <v>114828.84247124166</v>
      </c>
      <c r="AW142" s="6">
        <f t="shared" si="57"/>
        <v>8.2044042920292704</v>
      </c>
      <c r="AX142" s="21"/>
      <c r="AY142" s="6">
        <f t="shared" si="58"/>
        <v>-22415.151428311296</v>
      </c>
      <c r="AZ142" s="6">
        <f t="shared" si="59"/>
        <v>17796.584454991047</v>
      </c>
      <c r="BA142" s="6">
        <f t="shared" si="60"/>
        <v>8394.5251950598777</v>
      </c>
      <c r="BB142" s="6"/>
      <c r="BC142" s="6">
        <f t="shared" si="61"/>
        <v>3115.0877949995975</v>
      </c>
      <c r="BD142" s="6">
        <f t="shared" si="62"/>
        <v>660.87042674004442</v>
      </c>
      <c r="BE142" s="6">
        <f t="shared" si="63"/>
        <v>3775.9582217396419</v>
      </c>
      <c r="BF142" s="6">
        <f t="shared" si="64"/>
        <v>0.22256986246067428</v>
      </c>
      <c r="BG142" s="6">
        <f t="shared" si="65"/>
        <v>4.7218521487571052E-2</v>
      </c>
      <c r="BH142" s="6">
        <f t="shared" si="66"/>
        <v>0.26978838394824534</v>
      </c>
      <c r="BI142" s="6"/>
      <c r="BJ142" s="6">
        <f t="shared" si="67"/>
        <v>-3115.0877949995975</v>
      </c>
      <c r="BK142" s="6">
        <f t="shared" si="68"/>
        <v>-660.87042674004442</v>
      </c>
      <c r="BL142" s="6">
        <f t="shared" si="69"/>
        <v>-3775.9582217396419</v>
      </c>
      <c r="BM142" s="6">
        <f t="shared" si="70"/>
        <v>-0.22256986246067428</v>
      </c>
      <c r="BN142" s="6">
        <f t="shared" si="71"/>
        <v>-4.7218521487571052E-2</v>
      </c>
      <c r="BO142" s="6">
        <f t="shared" si="72"/>
        <v>-0.26978838394824534</v>
      </c>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8" t="s">
        <v>0</v>
      </c>
      <c r="DN142" s="84">
        <v>24417</v>
      </c>
      <c r="DY142" s="8" t="s">
        <v>0</v>
      </c>
      <c r="DZ142" s="8">
        <v>0</v>
      </c>
      <c r="EA142" s="8">
        <v>1</v>
      </c>
      <c r="EB142" s="8">
        <v>0</v>
      </c>
      <c r="EC142" s="8">
        <v>0</v>
      </c>
      <c r="ED142" s="8">
        <v>0</v>
      </c>
      <c r="EE142" s="8">
        <v>1</v>
      </c>
      <c r="EF142" s="8" t="s">
        <v>0</v>
      </c>
    </row>
    <row r="143" spans="1:136" ht="12.75" customHeight="1" x14ac:dyDescent="0.2">
      <c r="A143" s="9">
        <v>331</v>
      </c>
      <c r="B143" s="63"/>
      <c r="C143" s="9">
        <v>6</v>
      </c>
      <c r="D143" s="9" t="s">
        <v>117</v>
      </c>
      <c r="E143" s="9"/>
      <c r="F143" s="2">
        <v>14208</v>
      </c>
      <c r="H143" s="2">
        <v>14473</v>
      </c>
      <c r="I143" s="4">
        <v>223259.50022638193</v>
      </c>
      <c r="J143" s="4">
        <f t="shared" si="40"/>
        <v>15.713647256924403</v>
      </c>
      <c r="K143" s="4"/>
      <c r="L143" s="4">
        <v>582992.53782995301</v>
      </c>
      <c r="M143" s="4">
        <f t="shared" si="41"/>
        <v>40.281388642987146</v>
      </c>
      <c r="N143" s="21"/>
      <c r="O143" s="4">
        <f t="shared" si="42"/>
        <v>-173251.73481755849</v>
      </c>
      <c r="P143" s="4">
        <f t="shared" si="43"/>
        <v>-11.970685747084813</v>
      </c>
      <c r="Q143" s="21"/>
      <c r="R143" s="4">
        <f t="shared" si="44"/>
        <v>409740.80301239452</v>
      </c>
      <c r="S143" s="4">
        <f t="shared" si="45"/>
        <v>28.310702895902338</v>
      </c>
      <c r="T143" s="21"/>
      <c r="U143" s="21"/>
      <c r="V143" s="21"/>
      <c r="W143" s="22">
        <v>2698768.1882839459</v>
      </c>
      <c r="X143" s="6"/>
      <c r="Y143" s="2">
        <v>557417.46158885327</v>
      </c>
      <c r="Z143" s="82">
        <f t="shared" si="46"/>
        <v>583640.21255236538</v>
      </c>
      <c r="AA143" s="82">
        <f t="shared" si="47"/>
        <v>583726.53389985149</v>
      </c>
      <c r="AB143" s="2"/>
      <c r="AC143" s="2">
        <v>384414.40937300498</v>
      </c>
      <c r="AD143" s="2">
        <v>410157.02290783398</v>
      </c>
      <c r="AE143" s="2">
        <v>25742.613534828997</v>
      </c>
      <c r="AF143" s="2">
        <f t="shared" si="48"/>
        <v>1.811839353521185</v>
      </c>
      <c r="AG143" s="83"/>
      <c r="AH143" s="6">
        <v>943214.63373903919</v>
      </c>
      <c r="AI143" s="6">
        <v>25706.177546098173</v>
      </c>
      <c r="AJ143" s="6">
        <v>35601.780961191384</v>
      </c>
      <c r="AK143" s="30">
        <f t="shared" si="49"/>
        <v>9968.4986691335889</v>
      </c>
      <c r="AL143" s="6"/>
      <c r="AM143" s="6">
        <f t="shared" si="50"/>
        <v>-422278.79019555275</v>
      </c>
      <c r="AN143" s="6">
        <f t="shared" si="51"/>
        <v>583726.53389985149</v>
      </c>
      <c r="AO143" s="7"/>
      <c r="AP143" s="6">
        <f t="shared" si="52"/>
        <v>161447.74370429874</v>
      </c>
      <c r="AQ143" s="6">
        <f t="shared" si="53"/>
        <v>11.155098715145357</v>
      </c>
      <c r="AR143" s="7"/>
      <c r="AS143" s="6">
        <f t="shared" si="54"/>
        <v>-161447.74370429874</v>
      </c>
      <c r="AT143" s="6">
        <f t="shared" si="55"/>
        <v>-11.155098715145357</v>
      </c>
      <c r="AU143" s="7"/>
      <c r="AV143" s="6">
        <f t="shared" si="56"/>
        <v>421544.79412565427</v>
      </c>
      <c r="AW143" s="6">
        <f t="shared" si="57"/>
        <v>29.126289927841793</v>
      </c>
      <c r="AX143" s="21"/>
      <c r="AY143" s="6">
        <f t="shared" si="58"/>
        <v>-23870.685101972038</v>
      </c>
      <c r="AZ143" s="6">
        <f t="shared" si="59"/>
        <v>25706.177546098173</v>
      </c>
      <c r="BA143" s="6">
        <f t="shared" si="60"/>
        <v>9968.4986691335889</v>
      </c>
      <c r="BB143" s="6"/>
      <c r="BC143" s="6">
        <f t="shared" si="61"/>
        <v>10071.334091341609</v>
      </c>
      <c r="BD143" s="6">
        <f t="shared" si="62"/>
        <v>1732.6570219181303</v>
      </c>
      <c r="BE143" s="6">
        <f t="shared" si="63"/>
        <v>11803.991113259739</v>
      </c>
      <c r="BF143" s="6">
        <f t="shared" si="64"/>
        <v>0.69587052382654657</v>
      </c>
      <c r="BG143" s="6">
        <f t="shared" si="65"/>
        <v>0.11971650811290889</v>
      </c>
      <c r="BH143" s="6">
        <f t="shared" si="66"/>
        <v>0.81558703193945548</v>
      </c>
      <c r="BI143" s="6"/>
      <c r="BJ143" s="6">
        <f t="shared" si="67"/>
        <v>-10071.334091341609</v>
      </c>
      <c r="BK143" s="6">
        <f t="shared" si="68"/>
        <v>-1732.6570219181303</v>
      </c>
      <c r="BL143" s="6">
        <f t="shared" si="69"/>
        <v>-11803.991113259739</v>
      </c>
      <c r="BM143" s="6">
        <f t="shared" si="70"/>
        <v>-0.69587052382654657</v>
      </c>
      <c r="BN143" s="6">
        <f t="shared" si="71"/>
        <v>-0.11971650811290889</v>
      </c>
      <c r="BO143" s="6">
        <f t="shared" si="72"/>
        <v>-0.81558703193945548</v>
      </c>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8" t="s">
        <v>0</v>
      </c>
      <c r="DN143" s="84">
        <v>24426</v>
      </c>
      <c r="DY143" s="8" t="s">
        <v>0</v>
      </c>
      <c r="DZ143" s="8">
        <v>0</v>
      </c>
      <c r="EA143" s="8">
        <v>1</v>
      </c>
      <c r="EB143" s="8">
        <v>0</v>
      </c>
      <c r="EC143" s="8">
        <v>0</v>
      </c>
      <c r="ED143" s="8">
        <v>0</v>
      </c>
      <c r="EE143" s="8">
        <v>1</v>
      </c>
      <c r="EF143" s="8" t="s">
        <v>0</v>
      </c>
    </row>
    <row r="144" spans="1:136" ht="12.75" customHeight="1" x14ac:dyDescent="0.2">
      <c r="A144" s="9">
        <v>312</v>
      </c>
      <c r="B144" s="63"/>
      <c r="C144" s="9">
        <v>6</v>
      </c>
      <c r="D144" s="9" t="s">
        <v>120</v>
      </c>
      <c r="E144" s="9"/>
      <c r="F144" s="2">
        <v>15156</v>
      </c>
      <c r="H144" s="2">
        <v>15192</v>
      </c>
      <c r="I144" s="4">
        <v>-619862.62241611001</v>
      </c>
      <c r="J144" s="4">
        <f t="shared" si="40"/>
        <v>-40.898827026663369</v>
      </c>
      <c r="K144" s="4"/>
      <c r="L144" s="4">
        <v>-939117.34755323944</v>
      </c>
      <c r="M144" s="4">
        <f t="shared" si="41"/>
        <v>-61.816571060639774</v>
      </c>
      <c r="N144" s="21"/>
      <c r="O144" s="4">
        <f t="shared" si="42"/>
        <v>-130249.26302193155</v>
      </c>
      <c r="P144" s="4">
        <f t="shared" si="43"/>
        <v>-8.5735428529444153</v>
      </c>
      <c r="Q144" s="21"/>
      <c r="R144" s="4">
        <f t="shared" si="44"/>
        <v>-1069366.610575171</v>
      </c>
      <c r="S144" s="4">
        <f t="shared" si="45"/>
        <v>-70.390113913584187</v>
      </c>
      <c r="T144" s="21"/>
      <c r="U144" s="21"/>
      <c r="V144" s="21"/>
      <c r="W144" s="22">
        <v>2274934.836211862</v>
      </c>
      <c r="X144" s="6"/>
      <c r="Y144" s="2">
        <v>723508.39335859136</v>
      </c>
      <c r="Z144" s="82">
        <f t="shared" si="46"/>
        <v>488534.15138461505</v>
      </c>
      <c r="AA144" s="82">
        <f t="shared" si="47"/>
        <v>488606.40638921119</v>
      </c>
      <c r="AB144" s="2"/>
      <c r="AC144" s="2">
        <v>368531.00081973098</v>
      </c>
      <c r="AD144" s="2">
        <v>134113.56984569301</v>
      </c>
      <c r="AE144" s="2">
        <v>-234417.43097403797</v>
      </c>
      <c r="AF144" s="2">
        <f t="shared" si="48"/>
        <v>-15.466972220509236</v>
      </c>
      <c r="AG144" s="83"/>
      <c r="AH144" s="6">
        <v>947786.05205765821</v>
      </c>
      <c r="AI144" s="6">
        <v>15819.186182214253</v>
      </c>
      <c r="AJ144" s="6">
        <v>20611.55739858446</v>
      </c>
      <c r="AK144" s="30">
        <f t="shared" si="49"/>
        <v>5771.2360716036492</v>
      </c>
      <c r="AL144" s="6"/>
      <c r="AM144" s="6">
        <f t="shared" si="50"/>
        <v>-355961.18798929214</v>
      </c>
      <c r="AN144" s="6">
        <f t="shared" si="51"/>
        <v>488606.40638921119</v>
      </c>
      <c r="AO144" s="7"/>
      <c r="AP144" s="6">
        <f t="shared" si="52"/>
        <v>132645.21839991905</v>
      </c>
      <c r="AQ144" s="6">
        <f t="shared" si="53"/>
        <v>8.7312545023643402</v>
      </c>
      <c r="AR144" s="7"/>
      <c r="AS144" s="6">
        <f t="shared" si="54"/>
        <v>-132645.21839991905</v>
      </c>
      <c r="AT144" s="6">
        <f t="shared" si="55"/>
        <v>-8.7312545023643402</v>
      </c>
      <c r="AU144" s="7"/>
      <c r="AV144" s="6">
        <f t="shared" si="56"/>
        <v>-1071762.5659531585</v>
      </c>
      <c r="AW144" s="6">
        <f t="shared" si="57"/>
        <v>-70.54782556300411</v>
      </c>
      <c r="AX144" s="21"/>
      <c r="AY144" s="6">
        <f t="shared" si="58"/>
        <v>-23986.377631805422</v>
      </c>
      <c r="AZ144" s="6">
        <f t="shared" si="59"/>
        <v>15819.186182214253</v>
      </c>
      <c r="BA144" s="6">
        <f t="shared" si="60"/>
        <v>5771.2360716036492</v>
      </c>
      <c r="BB144" s="6"/>
      <c r="BC144" s="6">
        <f t="shared" si="61"/>
        <v>108.56632702751085</v>
      </c>
      <c r="BD144" s="6">
        <f t="shared" si="62"/>
        <v>-2504.5217050150168</v>
      </c>
      <c r="BE144" s="6">
        <f t="shared" si="63"/>
        <v>-2395.9553779875059</v>
      </c>
      <c r="BF144" s="6">
        <f t="shared" si="64"/>
        <v>7.1462827163975024E-3</v>
      </c>
      <c r="BG144" s="6">
        <f t="shared" si="65"/>
        <v>-0.16485793213632285</v>
      </c>
      <c r="BH144" s="6">
        <f t="shared" si="66"/>
        <v>-0.15771164941992535</v>
      </c>
      <c r="BI144" s="6"/>
      <c r="BJ144" s="6">
        <f t="shared" si="67"/>
        <v>-108.56632702751085</v>
      </c>
      <c r="BK144" s="6">
        <f t="shared" si="68"/>
        <v>2504.5217050150168</v>
      </c>
      <c r="BL144" s="6">
        <f t="shared" si="69"/>
        <v>2395.9553779875059</v>
      </c>
      <c r="BM144" s="6">
        <f t="shared" si="70"/>
        <v>-7.1462827163975024E-3</v>
      </c>
      <c r="BN144" s="6">
        <f t="shared" si="71"/>
        <v>0.16485793213632285</v>
      </c>
      <c r="BO144" s="6">
        <f t="shared" si="72"/>
        <v>0.15771164941992535</v>
      </c>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8" t="s">
        <v>0</v>
      </c>
      <c r="DN144" s="84">
        <v>24693</v>
      </c>
      <c r="DY144" s="8" t="s">
        <v>0</v>
      </c>
      <c r="DZ144" s="8">
        <v>0</v>
      </c>
      <c r="EA144" s="8">
        <v>1</v>
      </c>
      <c r="EB144" s="8">
        <v>0</v>
      </c>
      <c r="EC144" s="8">
        <v>0</v>
      </c>
      <c r="ED144" s="8">
        <v>0</v>
      </c>
      <c r="EE144" s="8">
        <v>1</v>
      </c>
      <c r="EF144" s="8" t="s">
        <v>0</v>
      </c>
    </row>
    <row r="145" spans="1:136" ht="12.75" customHeight="1" x14ac:dyDescent="0.2">
      <c r="A145" s="9">
        <v>340</v>
      </c>
      <c r="B145" s="63"/>
      <c r="C145" s="9">
        <v>6</v>
      </c>
      <c r="D145" s="9" t="s">
        <v>155</v>
      </c>
      <c r="E145" s="9"/>
      <c r="F145" s="2">
        <v>19597</v>
      </c>
      <c r="H145" s="2">
        <v>20004</v>
      </c>
      <c r="I145" s="4">
        <v>296125.1608630023</v>
      </c>
      <c r="J145" s="4">
        <f t="shared" si="40"/>
        <v>15.110739442925055</v>
      </c>
      <c r="K145" s="4"/>
      <c r="L145" s="4">
        <v>68800.479740193579</v>
      </c>
      <c r="M145" s="4">
        <f t="shared" si="41"/>
        <v>3.4393361197857217</v>
      </c>
      <c r="N145" s="21"/>
      <c r="O145" s="4">
        <f t="shared" si="42"/>
        <v>-137694.85400184093</v>
      </c>
      <c r="P145" s="4">
        <f t="shared" si="43"/>
        <v>-6.8833660268866685</v>
      </c>
      <c r="Q145" s="21"/>
      <c r="R145" s="4">
        <f t="shared" si="44"/>
        <v>-68894.374261647346</v>
      </c>
      <c r="S145" s="4">
        <f t="shared" si="45"/>
        <v>-3.4440299071009473</v>
      </c>
      <c r="T145" s="21"/>
      <c r="U145" s="21"/>
      <c r="V145" s="21"/>
      <c r="W145" s="22">
        <v>4350661.6245667785</v>
      </c>
      <c r="X145" s="6"/>
      <c r="Y145" s="2">
        <v>535926.90900136402</v>
      </c>
      <c r="Z145" s="82">
        <f t="shared" si="46"/>
        <v>818144.84013532801</v>
      </c>
      <c r="AA145" s="82">
        <f t="shared" si="47"/>
        <v>818265.84510297817</v>
      </c>
      <c r="AB145" s="2"/>
      <c r="AC145" s="2">
        <v>352897.62022171001</v>
      </c>
      <c r="AD145" s="2">
        <v>629373.56485439802</v>
      </c>
      <c r="AE145" s="2">
        <v>276475.94463268801</v>
      </c>
      <c r="AF145" s="2">
        <f t="shared" si="48"/>
        <v>14.108074941709853</v>
      </c>
      <c r="AG145" s="83"/>
      <c r="AH145" s="6">
        <v>1922321.8652343557</v>
      </c>
      <c r="AI145" s="6">
        <v>33615.7706372053</v>
      </c>
      <c r="AJ145" s="6">
        <v>54339.560414450054</v>
      </c>
      <c r="AK145" s="30">
        <f t="shared" si="49"/>
        <v>15215.076916046017</v>
      </c>
      <c r="AL145" s="6"/>
      <c r="AM145" s="6">
        <f t="shared" si="50"/>
        <v>-680752.10584888537</v>
      </c>
      <c r="AN145" s="6">
        <f t="shared" si="51"/>
        <v>818265.84510297817</v>
      </c>
      <c r="AO145" s="7"/>
      <c r="AP145" s="6">
        <f t="shared" si="52"/>
        <v>137513.7392540928</v>
      </c>
      <c r="AQ145" s="6">
        <f t="shared" si="53"/>
        <v>6.8743121002845831</v>
      </c>
      <c r="AR145" s="7"/>
      <c r="AS145" s="6">
        <f t="shared" si="54"/>
        <v>-137513.7392540928</v>
      </c>
      <c r="AT145" s="6">
        <f t="shared" si="55"/>
        <v>-6.8743121002845831</v>
      </c>
      <c r="AU145" s="7"/>
      <c r="AV145" s="6">
        <f t="shared" si="56"/>
        <v>-68713.259513899218</v>
      </c>
      <c r="AW145" s="6">
        <f t="shared" si="57"/>
        <v>-3.4349759804988613</v>
      </c>
      <c r="AX145" s="21"/>
      <c r="AY145" s="6">
        <f t="shared" si="58"/>
        <v>-48649.732805503219</v>
      </c>
      <c r="AZ145" s="6">
        <f t="shared" si="59"/>
        <v>33615.7706372053</v>
      </c>
      <c r="BA145" s="6">
        <f t="shared" si="60"/>
        <v>15215.076916046017</v>
      </c>
      <c r="BB145" s="6"/>
      <c r="BC145" s="6">
        <f t="shared" si="61"/>
        <v>1751.1235489263199</v>
      </c>
      <c r="BD145" s="6">
        <f t="shared" si="62"/>
        <v>-1570.0088011781936</v>
      </c>
      <c r="BE145" s="6">
        <f t="shared" si="63"/>
        <v>181.11474774812632</v>
      </c>
      <c r="BF145" s="6">
        <f t="shared" si="64"/>
        <v>8.7538669712373521E-2</v>
      </c>
      <c r="BG145" s="6">
        <f t="shared" si="65"/>
        <v>-7.8484743110287622E-2</v>
      </c>
      <c r="BH145" s="6">
        <f t="shared" si="66"/>
        <v>9.0539266020858988E-3</v>
      </c>
      <c r="BI145" s="6"/>
      <c r="BJ145" s="6">
        <f t="shared" si="67"/>
        <v>-1751.1235489263199</v>
      </c>
      <c r="BK145" s="6">
        <f t="shared" si="68"/>
        <v>1570.0088011781936</v>
      </c>
      <c r="BL145" s="6">
        <f t="shared" si="69"/>
        <v>-181.11474774812632</v>
      </c>
      <c r="BM145" s="6">
        <f t="shared" si="70"/>
        <v>-8.7538669712373521E-2</v>
      </c>
      <c r="BN145" s="6">
        <f t="shared" si="71"/>
        <v>7.8484743110287622E-2</v>
      </c>
      <c r="BO145" s="6">
        <f t="shared" si="72"/>
        <v>-9.0539266020858988E-3</v>
      </c>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8" t="s">
        <v>0</v>
      </c>
      <c r="DN145" s="84">
        <v>24716</v>
      </c>
      <c r="DY145" s="8" t="s">
        <v>0</v>
      </c>
      <c r="DZ145" s="8">
        <v>0</v>
      </c>
      <c r="EA145" s="8">
        <v>1</v>
      </c>
      <c r="EB145" s="8">
        <v>0</v>
      </c>
      <c r="EC145" s="8">
        <v>0</v>
      </c>
      <c r="ED145" s="8">
        <v>0</v>
      </c>
      <c r="EE145" s="8">
        <v>1</v>
      </c>
      <c r="EF145" s="8" t="s">
        <v>0</v>
      </c>
    </row>
    <row r="146" spans="1:136" ht="12.75" customHeight="1" x14ac:dyDescent="0.2">
      <c r="A146" s="9">
        <v>313</v>
      </c>
      <c r="B146" s="63"/>
      <c r="C146" s="9">
        <v>6</v>
      </c>
      <c r="D146" s="9" t="s">
        <v>164</v>
      </c>
      <c r="E146" s="9"/>
      <c r="F146" s="2">
        <v>21020</v>
      </c>
      <c r="H146" s="2">
        <v>21576</v>
      </c>
      <c r="I146" s="4">
        <v>-597253.40983779216</v>
      </c>
      <c r="J146" s="4">
        <f t="shared" si="40"/>
        <v>-28.413578013215613</v>
      </c>
      <c r="K146" s="4"/>
      <c r="L146" s="4">
        <v>-1133716.0055848695</v>
      </c>
      <c r="M146" s="4">
        <f t="shared" si="41"/>
        <v>-52.545235705639115</v>
      </c>
      <c r="N146" s="21"/>
      <c r="O146" s="4">
        <f t="shared" si="42"/>
        <v>103471.28023311075</v>
      </c>
      <c r="P146" s="4">
        <f t="shared" si="43"/>
        <v>4.7956655651237838</v>
      </c>
      <c r="Q146" s="21"/>
      <c r="R146" s="4">
        <f t="shared" si="44"/>
        <v>-1030244.7253517588</v>
      </c>
      <c r="S146" s="4">
        <f t="shared" si="45"/>
        <v>-47.749570140515331</v>
      </c>
      <c r="T146" s="21"/>
      <c r="U146" s="21"/>
      <c r="V146" s="21"/>
      <c r="W146" s="22">
        <v>4326262.8168258527</v>
      </c>
      <c r="X146" s="6"/>
      <c r="Y146" s="2">
        <v>494144.48006632656</v>
      </c>
      <c r="Z146" s="82">
        <f t="shared" si="46"/>
        <v>569083.18773526326</v>
      </c>
      <c r="AA146" s="82">
        <f t="shared" si="47"/>
        <v>569167.35607483343</v>
      </c>
      <c r="AB146" s="2"/>
      <c r="AC146" s="2">
        <v>305605.59787737299</v>
      </c>
      <c r="AD146" s="2">
        <v>378613.18200793699</v>
      </c>
      <c r="AE146" s="2">
        <v>73007.584130564006</v>
      </c>
      <c r="AF146" s="2">
        <f t="shared" si="48"/>
        <v>3.47324377405157</v>
      </c>
      <c r="AG146" s="83"/>
      <c r="AH146" s="6">
        <v>1474292.8771620016</v>
      </c>
      <c r="AI146" s="6">
        <v>31638.372364428556</v>
      </c>
      <c r="AJ146" s="6">
        <v>35601.780961191384</v>
      </c>
      <c r="AK146" s="30">
        <f t="shared" si="49"/>
        <v>9968.4986691335889</v>
      </c>
      <c r="AL146" s="6"/>
      <c r="AM146" s="6">
        <f t="shared" si="50"/>
        <v>-676934.40151259571</v>
      </c>
      <c r="AN146" s="6">
        <f t="shared" si="51"/>
        <v>569167.35607483343</v>
      </c>
      <c r="AO146" s="7"/>
      <c r="AP146" s="6">
        <f t="shared" si="52"/>
        <v>-107767.04543776228</v>
      </c>
      <c r="AQ146" s="6">
        <f t="shared" si="53"/>
        <v>-4.9947648052355529</v>
      </c>
      <c r="AR146" s="7"/>
      <c r="AS146" s="6">
        <f t="shared" si="54"/>
        <v>107767.04543776228</v>
      </c>
      <c r="AT146" s="6">
        <f t="shared" si="55"/>
        <v>4.9947648052355529</v>
      </c>
      <c r="AU146" s="7"/>
      <c r="AV146" s="6">
        <f t="shared" si="56"/>
        <v>-1025948.9601471073</v>
      </c>
      <c r="AW146" s="6">
        <f t="shared" si="57"/>
        <v>-47.55047090040356</v>
      </c>
      <c r="AX146" s="21"/>
      <c r="AY146" s="6">
        <f t="shared" si="58"/>
        <v>-37311.105828910644</v>
      </c>
      <c r="AZ146" s="6">
        <f t="shared" si="59"/>
        <v>31638.372364428556</v>
      </c>
      <c r="BA146" s="6">
        <f t="shared" si="60"/>
        <v>9968.4986691335889</v>
      </c>
      <c r="BB146" s="6"/>
      <c r="BC146" s="6">
        <f t="shared" si="61"/>
        <v>7200.3096834927564</v>
      </c>
      <c r="BD146" s="6">
        <f t="shared" si="62"/>
        <v>-2904.5444788412315</v>
      </c>
      <c r="BE146" s="6">
        <f t="shared" si="63"/>
        <v>4295.765204651525</v>
      </c>
      <c r="BF146" s="6">
        <f t="shared" si="64"/>
        <v>0.33371846883077294</v>
      </c>
      <c r="BG146" s="6">
        <f t="shared" si="65"/>
        <v>-0.13461922871900406</v>
      </c>
      <c r="BH146" s="6">
        <f t="shared" si="66"/>
        <v>0.19909924011176885</v>
      </c>
      <c r="BI146" s="6"/>
      <c r="BJ146" s="6">
        <f t="shared" si="67"/>
        <v>-7200.3096834927564</v>
      </c>
      <c r="BK146" s="6">
        <f t="shared" si="68"/>
        <v>2904.5444788412315</v>
      </c>
      <c r="BL146" s="6">
        <f t="shared" si="69"/>
        <v>-4295.765204651525</v>
      </c>
      <c r="BM146" s="6">
        <f t="shared" si="70"/>
        <v>-0.33371846883077294</v>
      </c>
      <c r="BN146" s="6">
        <f t="shared" si="71"/>
        <v>0.13461922871900406</v>
      </c>
      <c r="BO146" s="6">
        <f t="shared" si="72"/>
        <v>-0.19909924011176885</v>
      </c>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8" t="s">
        <v>0</v>
      </c>
      <c r="DN146" s="84">
        <v>24767</v>
      </c>
      <c r="DY146" s="8" t="s">
        <v>0</v>
      </c>
      <c r="DZ146" s="8">
        <v>0</v>
      </c>
      <c r="EA146" s="8">
        <v>1</v>
      </c>
      <c r="EB146" s="8">
        <v>0</v>
      </c>
      <c r="EC146" s="8">
        <v>0</v>
      </c>
      <c r="ED146" s="8">
        <v>0</v>
      </c>
      <c r="EE146" s="8">
        <v>1</v>
      </c>
      <c r="EF146" s="8" t="s">
        <v>0</v>
      </c>
    </row>
    <row r="147" spans="1:136" ht="12.75" customHeight="1" x14ac:dyDescent="0.2">
      <c r="A147" s="9">
        <v>352</v>
      </c>
      <c r="B147" s="63"/>
      <c r="C147" s="9">
        <v>6</v>
      </c>
      <c r="D147" s="9" t="s">
        <v>188</v>
      </c>
      <c r="E147" s="9"/>
      <c r="F147" s="2">
        <v>23502</v>
      </c>
      <c r="H147" s="2">
        <v>23762</v>
      </c>
      <c r="I147" s="4">
        <v>-1402654.6645374876</v>
      </c>
      <c r="J147" s="4">
        <f t="shared" si="40"/>
        <v>-59.682353184302933</v>
      </c>
      <c r="K147" s="4"/>
      <c r="L147" s="4">
        <v>-1467974.9542592084</v>
      </c>
      <c r="M147" s="4">
        <f t="shared" si="41"/>
        <v>-61.778257480818468</v>
      </c>
      <c r="N147" s="21"/>
      <c r="O147" s="4">
        <f t="shared" si="42"/>
        <v>141929.69069032997</v>
      </c>
      <c r="P147" s="4">
        <f t="shared" si="43"/>
        <v>5.9729690552280941</v>
      </c>
      <c r="Q147" s="21"/>
      <c r="R147" s="4">
        <f t="shared" si="44"/>
        <v>-1326045.2635688784</v>
      </c>
      <c r="S147" s="4">
        <f t="shared" si="45"/>
        <v>-55.805288425590369</v>
      </c>
      <c r="T147" s="21"/>
      <c r="U147" s="21"/>
      <c r="V147" s="21"/>
      <c r="W147" s="22">
        <v>5029076.9991390649</v>
      </c>
      <c r="X147" s="6"/>
      <c r="Y147" s="2">
        <v>659221.3853783533</v>
      </c>
      <c r="Z147" s="82">
        <f t="shared" si="46"/>
        <v>630088.26399075473</v>
      </c>
      <c r="AA147" s="82">
        <f t="shared" si="47"/>
        <v>630181.4550814525</v>
      </c>
      <c r="AB147" s="2"/>
      <c r="AC147" s="2">
        <v>514131.97412487498</v>
      </c>
      <c r="AD147" s="2">
        <v>485317.62268764997</v>
      </c>
      <c r="AE147" s="2">
        <v>-28814.351437225007</v>
      </c>
      <c r="AF147" s="2">
        <f t="shared" si="48"/>
        <v>-1.2260382706673902</v>
      </c>
      <c r="AG147" s="83"/>
      <c r="AH147" s="6">
        <v>1963656.6358127377</v>
      </c>
      <c r="AI147" s="6">
        <v>43502.762001089221</v>
      </c>
      <c r="AJ147" s="6">
        <v>74951.117813034522</v>
      </c>
      <c r="AK147" s="30">
        <f t="shared" si="49"/>
        <v>20986.312987649668</v>
      </c>
      <c r="AL147" s="6"/>
      <c r="AM147" s="6">
        <f t="shared" si="50"/>
        <v>-786904.39594483864</v>
      </c>
      <c r="AN147" s="6">
        <f t="shared" si="51"/>
        <v>630181.4550814525</v>
      </c>
      <c r="AO147" s="7"/>
      <c r="AP147" s="6">
        <f t="shared" si="52"/>
        <v>-156722.94086338615</v>
      </c>
      <c r="AQ147" s="6">
        <f t="shared" si="53"/>
        <v>-6.5955281905305174</v>
      </c>
      <c r="AR147" s="7"/>
      <c r="AS147" s="6">
        <f t="shared" si="54"/>
        <v>156722.94086338615</v>
      </c>
      <c r="AT147" s="6">
        <f t="shared" si="55"/>
        <v>6.5955281905305174</v>
      </c>
      <c r="AU147" s="7"/>
      <c r="AV147" s="6">
        <f t="shared" si="56"/>
        <v>-1311252.0133958221</v>
      </c>
      <c r="AW147" s="6">
        <f t="shared" si="57"/>
        <v>-55.182729290287945</v>
      </c>
      <c r="AX147" s="21"/>
      <c r="AY147" s="6">
        <f t="shared" si="58"/>
        <v>-49695.824815682739</v>
      </c>
      <c r="AZ147" s="6">
        <f t="shared" si="59"/>
        <v>43502.762001089221</v>
      </c>
      <c r="BA147" s="6">
        <f t="shared" si="60"/>
        <v>20986.312987649668</v>
      </c>
      <c r="BB147" s="6"/>
      <c r="BC147" s="6">
        <f t="shared" si="61"/>
        <v>10952.944598319467</v>
      </c>
      <c r="BD147" s="6">
        <f t="shared" si="62"/>
        <v>3840.3055747367107</v>
      </c>
      <c r="BE147" s="6">
        <f t="shared" si="63"/>
        <v>14793.250173056178</v>
      </c>
      <c r="BF147" s="6">
        <f t="shared" si="64"/>
        <v>0.46094371678812673</v>
      </c>
      <c r="BG147" s="6">
        <f t="shared" si="65"/>
        <v>0.16161541851429639</v>
      </c>
      <c r="BH147" s="6">
        <f t="shared" si="66"/>
        <v>0.62255913530242313</v>
      </c>
      <c r="BI147" s="6"/>
      <c r="BJ147" s="6">
        <f t="shared" si="67"/>
        <v>-10952.944598319467</v>
      </c>
      <c r="BK147" s="6">
        <f t="shared" si="68"/>
        <v>-3840.3055747367107</v>
      </c>
      <c r="BL147" s="6">
        <f t="shared" si="69"/>
        <v>-14793.250173056178</v>
      </c>
      <c r="BM147" s="6">
        <f t="shared" si="70"/>
        <v>-0.46094371678812673</v>
      </c>
      <c r="BN147" s="6">
        <f t="shared" si="71"/>
        <v>-0.16161541851429639</v>
      </c>
      <c r="BO147" s="6">
        <f t="shared" si="72"/>
        <v>-0.62255913530242313</v>
      </c>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8" t="s">
        <v>0</v>
      </c>
      <c r="DN147" s="84">
        <v>24931</v>
      </c>
      <c r="DY147" s="8" t="s">
        <v>0</v>
      </c>
      <c r="DZ147" s="8">
        <v>0</v>
      </c>
      <c r="EA147" s="8">
        <v>1</v>
      </c>
      <c r="EB147" s="8">
        <v>0</v>
      </c>
      <c r="EC147" s="8">
        <v>0</v>
      </c>
      <c r="ED147" s="8">
        <v>0</v>
      </c>
      <c r="EE147" s="8">
        <v>1</v>
      </c>
      <c r="EF147" s="8" t="s">
        <v>0</v>
      </c>
    </row>
    <row r="148" spans="1:136" ht="12.75" customHeight="1" x14ac:dyDescent="0.2">
      <c r="A148" s="9">
        <v>308</v>
      </c>
      <c r="B148" s="63"/>
      <c r="C148" s="9">
        <v>6</v>
      </c>
      <c r="D148" s="9" t="s">
        <v>200</v>
      </c>
      <c r="E148" s="9"/>
      <c r="F148" s="2">
        <v>24529</v>
      </c>
      <c r="H148" s="2">
        <v>24767</v>
      </c>
      <c r="I148" s="4">
        <v>-3068319.8111456754</v>
      </c>
      <c r="J148" s="4">
        <f t="shared" ref="J148:J211" si="73">I148/$F148</f>
        <v>-125.08947821540525</v>
      </c>
      <c r="K148" s="4"/>
      <c r="L148" s="4">
        <v>-3656343.9823467988</v>
      </c>
      <c r="M148" s="4">
        <f t="shared" ref="M148:M211" si="74">L148/$H148</f>
        <v>-147.62966779774695</v>
      </c>
      <c r="N148" s="21"/>
      <c r="O148" s="4">
        <f t="shared" ref="O148:O211" si="75">AS148+$BL148</f>
        <v>102887.48340558785</v>
      </c>
      <c r="P148" s="4">
        <f t="shared" ref="P148:P211" si="76">O148/$H148</f>
        <v>4.1542166352641763</v>
      </c>
      <c r="Q148" s="21"/>
      <c r="R148" s="4">
        <f t="shared" ref="R148:R211" si="77">$L148+O148</f>
        <v>-3553456.498941211</v>
      </c>
      <c r="S148" s="4">
        <f t="shared" ref="S148:S211" si="78">R148/$H148</f>
        <v>-143.47545116248278</v>
      </c>
      <c r="T148" s="21"/>
      <c r="U148" s="21"/>
      <c r="V148" s="21"/>
      <c r="W148" s="22">
        <v>5786558.6426749984</v>
      </c>
      <c r="X148" s="6"/>
      <c r="Y148" s="2">
        <v>957234.78670137725</v>
      </c>
      <c r="Z148" s="82">
        <f t="shared" ref="Z148:Z211" si="79">Y148+AF148*H148</f>
        <v>827421.56465459126</v>
      </c>
      <c r="AA148" s="82">
        <f t="shared" ref="AA148:AA211" si="80">Z148*$Y$18/Z$18</f>
        <v>827543.94166505744</v>
      </c>
      <c r="AB148" s="2"/>
      <c r="AC148" s="2">
        <v>559203.34001766297</v>
      </c>
      <c r="AD148" s="2">
        <v>430637.56606096198</v>
      </c>
      <c r="AE148" s="2">
        <v>-128565.77395670098</v>
      </c>
      <c r="AF148" s="2">
        <f t="shared" ref="AF148:AF211" si="81">AE148/F148</f>
        <v>-5.2413785297688849</v>
      </c>
      <c r="AG148" s="83"/>
      <c r="AH148" s="6">
        <v>2793054.824525306</v>
      </c>
      <c r="AI148" s="6">
        <v>33615.7706372053</v>
      </c>
      <c r="AJ148" s="6">
        <v>43096.892742494892</v>
      </c>
      <c r="AK148" s="30">
        <f t="shared" ref="AK148:AK211" si="82">AJ148*AK$9</f>
        <v>12067.129967898571</v>
      </c>
      <c r="AL148" s="6"/>
      <c r="AM148" s="6">
        <f t="shared" ref="AM148:AM211" si="83">-W148*(AA$18/W$17)</f>
        <v>-905428.25931936817</v>
      </c>
      <c r="AN148" s="6">
        <f t="shared" ref="AN148:AN211" si="84">AA148</f>
        <v>827543.94166505744</v>
      </c>
      <c r="AO148" s="7"/>
      <c r="AP148" s="6">
        <f t="shared" ref="AP148:AP211" si="85">$AM148+AN148</f>
        <v>-77884.317654310726</v>
      </c>
      <c r="AQ148" s="6">
        <f t="shared" ref="AQ148:AQ211" si="86">AP148/$H148</f>
        <v>-3.1446811343445198</v>
      </c>
      <c r="AR148" s="7"/>
      <c r="AS148" s="6">
        <f t="shared" ref="AS148:AS211" si="87">-AP148</f>
        <v>77884.317654310726</v>
      </c>
      <c r="AT148" s="6">
        <f t="shared" ref="AT148:AT211" si="88">AS148/$H148</f>
        <v>3.1446811343445198</v>
      </c>
      <c r="AU148" s="7"/>
      <c r="AV148" s="6">
        <f t="shared" ref="AV148:AV211" si="89">$L148+AS148</f>
        <v>-3578459.664692488</v>
      </c>
      <c r="AW148" s="6">
        <f t="shared" ref="AW148:AW211" si="90">AV148/$H148</f>
        <v>-144.48498666340242</v>
      </c>
      <c r="AX148" s="21"/>
      <c r="AY148" s="6">
        <f t="shared" ref="AY148:AY211" si="91">-AH148*($AI$17+$AK$17)/$AH$17</f>
        <v>-70686.066356381023</v>
      </c>
      <c r="AZ148" s="6">
        <f t="shared" ref="AZ148:AZ211" si="92">AI148</f>
        <v>33615.7706372053</v>
      </c>
      <c r="BA148" s="6">
        <f t="shared" ref="BA148:BA211" si="93">AK148</f>
        <v>12067.129967898571</v>
      </c>
      <c r="BB148" s="6"/>
      <c r="BC148" s="6">
        <f t="shared" ref="BC148:BC211" si="94">$AY148*(AZ$10/-$AY$10)+AZ148</f>
        <v>-12682.25462656271</v>
      </c>
      <c r="BD148" s="6">
        <f t="shared" ref="BD148:BD211" si="95">$AY148*(BA$10/-$AY$10)+BA148</f>
        <v>-12320.911124714403</v>
      </c>
      <c r="BE148" s="6">
        <f t="shared" ref="BE148:BE211" si="96">BC148+BD148</f>
        <v>-25003.165751277113</v>
      </c>
      <c r="BF148" s="6">
        <f t="shared" ref="BF148:BF211" si="97">BC148/$H148</f>
        <v>-0.51206260857442198</v>
      </c>
      <c r="BG148" s="6">
        <f t="shared" ref="BG148:BG211" si="98">BD148/$H148</f>
        <v>-0.49747289234523367</v>
      </c>
      <c r="BH148" s="6">
        <f t="shared" ref="BH148:BH211" si="99">BE148/$H148</f>
        <v>-1.0095355009196556</v>
      </c>
      <c r="BI148" s="6"/>
      <c r="BJ148" s="6">
        <f t="shared" ref="BJ148:BJ211" si="100">-BC148</f>
        <v>12682.25462656271</v>
      </c>
      <c r="BK148" s="6">
        <f t="shared" ref="BK148:BK211" si="101">-BD148</f>
        <v>12320.911124714403</v>
      </c>
      <c r="BL148" s="6">
        <f t="shared" ref="BL148:BL211" si="102">-BE148</f>
        <v>25003.165751277113</v>
      </c>
      <c r="BM148" s="6">
        <f t="shared" ref="BM148:BM211" si="103">BJ148/$H148</f>
        <v>0.51206260857442198</v>
      </c>
      <c r="BN148" s="6">
        <f t="shared" ref="BN148:BN211" si="104">BK148/$H148</f>
        <v>0.49747289234523367</v>
      </c>
      <c r="BO148" s="6">
        <f t="shared" ref="BO148:BO211" si="105">BL148/$H148</f>
        <v>1.0095355009196556</v>
      </c>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8" t="s">
        <v>0</v>
      </c>
      <c r="DN148" s="84">
        <v>24961</v>
      </c>
      <c r="DY148" s="8" t="s">
        <v>0</v>
      </c>
      <c r="DZ148" s="8">
        <v>0</v>
      </c>
      <c r="EA148" s="8">
        <v>1</v>
      </c>
      <c r="EB148" s="8">
        <v>0</v>
      </c>
      <c r="EC148" s="8">
        <v>0</v>
      </c>
      <c r="ED148" s="8">
        <v>0</v>
      </c>
      <c r="EE148" s="8">
        <v>1</v>
      </c>
      <c r="EF148" s="8" t="s">
        <v>0</v>
      </c>
    </row>
    <row r="149" spans="1:136" ht="12.75" customHeight="1" x14ac:dyDescent="0.2">
      <c r="A149" s="9">
        <v>327</v>
      </c>
      <c r="B149" s="63"/>
      <c r="C149" s="9">
        <v>6</v>
      </c>
      <c r="D149" s="9" t="s">
        <v>250</v>
      </c>
      <c r="E149" s="9"/>
      <c r="F149" s="2">
        <v>29677</v>
      </c>
      <c r="H149" s="2">
        <v>30030</v>
      </c>
      <c r="I149" s="4">
        <v>-1634750.6006779382</v>
      </c>
      <c r="J149" s="4">
        <f t="shared" si="73"/>
        <v>-55.084766003232744</v>
      </c>
      <c r="K149" s="4"/>
      <c r="L149" s="4">
        <v>-2295536.950903791</v>
      </c>
      <c r="M149" s="4">
        <f t="shared" si="74"/>
        <v>-76.441456906553142</v>
      </c>
      <c r="N149" s="21"/>
      <c r="O149" s="4">
        <f t="shared" si="75"/>
        <v>241485.37972309522</v>
      </c>
      <c r="P149" s="4">
        <f t="shared" si="76"/>
        <v>8.0414711862502575</v>
      </c>
      <c r="Q149" s="21"/>
      <c r="R149" s="4">
        <f t="shared" si="77"/>
        <v>-2054051.5711806957</v>
      </c>
      <c r="S149" s="4">
        <f t="shared" si="78"/>
        <v>-68.39998572030288</v>
      </c>
      <c r="T149" s="21"/>
      <c r="U149" s="21"/>
      <c r="V149" s="21"/>
      <c r="W149" s="22">
        <v>5738196.1639679633</v>
      </c>
      <c r="X149" s="6"/>
      <c r="Y149" s="2">
        <v>745250.64732520678</v>
      </c>
      <c r="Z149" s="82">
        <f t="shared" si="79"/>
        <v>674350.20018288493</v>
      </c>
      <c r="AA149" s="82">
        <f t="shared" si="80"/>
        <v>674449.93768675346</v>
      </c>
      <c r="AB149" s="2"/>
      <c r="AC149" s="2">
        <v>416846.606997205</v>
      </c>
      <c r="AD149" s="2">
        <v>346779.58835442498</v>
      </c>
      <c r="AE149" s="2">
        <v>-70067.018642780022</v>
      </c>
      <c r="AF149" s="2">
        <f t="shared" si="81"/>
        <v>-2.3609872508265668</v>
      </c>
      <c r="AG149" s="83"/>
      <c r="AH149" s="6">
        <v>2363006.2703706725</v>
      </c>
      <c r="AI149" s="6">
        <v>29660.974091651758</v>
      </c>
      <c r="AJ149" s="6">
        <v>43096.892742494892</v>
      </c>
      <c r="AK149" s="30">
        <f t="shared" si="82"/>
        <v>12067.129967898571</v>
      </c>
      <c r="AL149" s="6"/>
      <c r="AM149" s="6">
        <f t="shared" si="83"/>
        <v>-897860.93690615613</v>
      </c>
      <c r="AN149" s="6">
        <f t="shared" si="84"/>
        <v>674449.93768675346</v>
      </c>
      <c r="AO149" s="7"/>
      <c r="AP149" s="6">
        <f t="shared" si="85"/>
        <v>-223410.99921940267</v>
      </c>
      <c r="AQ149" s="6">
        <f t="shared" si="86"/>
        <v>-7.4395937135998222</v>
      </c>
      <c r="AR149" s="7"/>
      <c r="AS149" s="6">
        <f t="shared" si="87"/>
        <v>223410.99921940267</v>
      </c>
      <c r="AT149" s="6">
        <f t="shared" si="88"/>
        <v>7.4395937135998222</v>
      </c>
      <c r="AU149" s="7"/>
      <c r="AV149" s="6">
        <f t="shared" si="89"/>
        <v>-2072125.9516843883</v>
      </c>
      <c r="AW149" s="6">
        <f t="shared" si="90"/>
        <v>-69.001863192953323</v>
      </c>
      <c r="AX149" s="21"/>
      <c r="AY149" s="6">
        <f t="shared" si="91"/>
        <v>-59802.484563242928</v>
      </c>
      <c r="AZ149" s="6">
        <f t="shared" si="92"/>
        <v>29660.974091651758</v>
      </c>
      <c r="BA149" s="6">
        <f t="shared" si="93"/>
        <v>12067.129967898571</v>
      </c>
      <c r="BB149" s="6"/>
      <c r="BC149" s="6">
        <f t="shared" si="94"/>
        <v>-9508.5126808311725</v>
      </c>
      <c r="BD149" s="6">
        <f t="shared" si="95"/>
        <v>-8565.8678228613862</v>
      </c>
      <c r="BE149" s="6">
        <f t="shared" si="96"/>
        <v>-18074.380503692559</v>
      </c>
      <c r="BF149" s="6">
        <f t="shared" si="97"/>
        <v>-0.31663378890546695</v>
      </c>
      <c r="BG149" s="6">
        <f t="shared" si="98"/>
        <v>-0.28524368374496789</v>
      </c>
      <c r="BH149" s="6">
        <f t="shared" si="99"/>
        <v>-0.6018774726504349</v>
      </c>
      <c r="BI149" s="6"/>
      <c r="BJ149" s="6">
        <f t="shared" si="100"/>
        <v>9508.5126808311725</v>
      </c>
      <c r="BK149" s="6">
        <f t="shared" si="101"/>
        <v>8565.8678228613862</v>
      </c>
      <c r="BL149" s="6">
        <f t="shared" si="102"/>
        <v>18074.380503692559</v>
      </c>
      <c r="BM149" s="6">
        <f t="shared" si="103"/>
        <v>0.31663378890546695</v>
      </c>
      <c r="BN149" s="6">
        <f t="shared" si="104"/>
        <v>0.28524368374496789</v>
      </c>
      <c r="BO149" s="6">
        <f t="shared" si="105"/>
        <v>0.6018774726504349</v>
      </c>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8" t="s">
        <v>0</v>
      </c>
      <c r="DN149" s="84">
        <v>25026</v>
      </c>
      <c r="DY149" s="8" t="s">
        <v>0</v>
      </c>
      <c r="DZ149" s="8">
        <v>0</v>
      </c>
      <c r="EA149" s="8">
        <v>1</v>
      </c>
      <c r="EB149" s="8">
        <v>0</v>
      </c>
      <c r="EC149" s="8">
        <v>0</v>
      </c>
      <c r="ED149" s="8">
        <v>0</v>
      </c>
      <c r="EE149" s="8">
        <v>1</v>
      </c>
      <c r="EF149" s="8" t="s">
        <v>0</v>
      </c>
    </row>
    <row r="150" spans="1:136" ht="12.75" customHeight="1" x14ac:dyDescent="0.2">
      <c r="A150" s="9">
        <v>353</v>
      </c>
      <c r="B150" s="63"/>
      <c r="C150" s="9">
        <v>6</v>
      </c>
      <c r="D150" s="9" t="s">
        <v>274</v>
      </c>
      <c r="E150" s="9"/>
      <c r="F150" s="2">
        <v>34208</v>
      </c>
      <c r="H150" s="2">
        <v>34160</v>
      </c>
      <c r="I150" s="4">
        <v>-1954671.748634073</v>
      </c>
      <c r="J150" s="4">
        <f t="shared" si="73"/>
        <v>-57.140778432941794</v>
      </c>
      <c r="K150" s="4"/>
      <c r="L150" s="4">
        <v>-2682412.2756634559</v>
      </c>
      <c r="M150" s="4">
        <f t="shared" si="74"/>
        <v>-78.524949521763929</v>
      </c>
      <c r="N150" s="21"/>
      <c r="O150" s="4">
        <f t="shared" si="75"/>
        <v>491410.72880128224</v>
      </c>
      <c r="P150" s="4">
        <f t="shared" si="76"/>
        <v>14.385559976618332</v>
      </c>
      <c r="Q150" s="21"/>
      <c r="R150" s="4">
        <f t="shared" si="77"/>
        <v>-2191001.5468621738</v>
      </c>
      <c r="S150" s="4">
        <f t="shared" si="78"/>
        <v>-64.139389545145605</v>
      </c>
      <c r="T150" s="21"/>
      <c r="U150" s="21"/>
      <c r="V150" s="21"/>
      <c r="W150" s="22">
        <v>8550179.6240116246</v>
      </c>
      <c r="X150" s="6"/>
      <c r="Y150" s="2">
        <v>595409.92795458122</v>
      </c>
      <c r="Z150" s="82">
        <f t="shared" si="79"/>
        <v>791939.34049162338</v>
      </c>
      <c r="AA150" s="82">
        <f t="shared" si="80"/>
        <v>792056.46962276998</v>
      </c>
      <c r="AB150" s="2"/>
      <c r="AC150" s="2">
        <v>389105.75023135799</v>
      </c>
      <c r="AD150" s="2">
        <v>585911.31650967</v>
      </c>
      <c r="AE150" s="2">
        <v>196805.56627831201</v>
      </c>
      <c r="AF150" s="2">
        <f t="shared" si="81"/>
        <v>5.7532029431218428</v>
      </c>
      <c r="AG150" s="83"/>
      <c r="AH150" s="6">
        <v>3676068.4619049178</v>
      </c>
      <c r="AI150" s="6">
        <v>102824.71018439269</v>
      </c>
      <c r="AJ150" s="6">
        <v>159271.12535269861</v>
      </c>
      <c r="AK150" s="30">
        <f t="shared" si="82"/>
        <v>44595.915098755613</v>
      </c>
      <c r="AL150" s="6"/>
      <c r="AM150" s="6">
        <f t="shared" si="83"/>
        <v>-1337854.6268837287</v>
      </c>
      <c r="AN150" s="6">
        <f t="shared" si="84"/>
        <v>792056.46962276998</v>
      </c>
      <c r="AO150" s="7"/>
      <c r="AP150" s="6">
        <f t="shared" si="85"/>
        <v>-545798.15726095869</v>
      </c>
      <c r="AQ150" s="6">
        <f t="shared" si="86"/>
        <v>-15.977697812088955</v>
      </c>
      <c r="AR150" s="7"/>
      <c r="AS150" s="6">
        <f t="shared" si="87"/>
        <v>545798.15726095869</v>
      </c>
      <c r="AT150" s="6">
        <f t="shared" si="88"/>
        <v>15.977697812088955</v>
      </c>
      <c r="AU150" s="7"/>
      <c r="AV150" s="6">
        <f t="shared" si="89"/>
        <v>-2136614.1184024974</v>
      </c>
      <c r="AW150" s="6">
        <f t="shared" si="90"/>
        <v>-62.547251709674981</v>
      </c>
      <c r="AX150" s="21"/>
      <c r="AY150" s="6">
        <f t="shared" si="91"/>
        <v>-93033.196823471895</v>
      </c>
      <c r="AZ150" s="6">
        <f t="shared" si="92"/>
        <v>102824.71018439269</v>
      </c>
      <c r="BA150" s="6">
        <f t="shared" si="93"/>
        <v>44595.915098755613</v>
      </c>
      <c r="BB150" s="6"/>
      <c r="BC150" s="6">
        <f t="shared" si="94"/>
        <v>41889.740692864667</v>
      </c>
      <c r="BD150" s="6">
        <f t="shared" si="95"/>
        <v>12497.687766811803</v>
      </c>
      <c r="BE150" s="6">
        <f t="shared" si="96"/>
        <v>54387.42845967647</v>
      </c>
      <c r="BF150" s="6">
        <f t="shared" si="97"/>
        <v>1.2262804652477948</v>
      </c>
      <c r="BG150" s="6">
        <f t="shared" si="98"/>
        <v>0.36585737022282794</v>
      </c>
      <c r="BH150" s="6">
        <f t="shared" si="99"/>
        <v>1.5921378354706226</v>
      </c>
      <c r="BI150" s="6"/>
      <c r="BJ150" s="6">
        <f t="shared" si="100"/>
        <v>-41889.740692864667</v>
      </c>
      <c r="BK150" s="6">
        <f t="shared" si="101"/>
        <v>-12497.687766811803</v>
      </c>
      <c r="BL150" s="6">
        <f t="shared" si="102"/>
        <v>-54387.42845967647</v>
      </c>
      <c r="BM150" s="6">
        <f t="shared" si="103"/>
        <v>-1.2262804652477948</v>
      </c>
      <c r="BN150" s="6">
        <f t="shared" si="104"/>
        <v>-0.36585737022282794</v>
      </c>
      <c r="BO150" s="6">
        <f t="shared" si="105"/>
        <v>-1.5921378354706226</v>
      </c>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8" t="s">
        <v>0</v>
      </c>
      <c r="DN150" s="84">
        <v>25054</v>
      </c>
      <c r="DY150" s="8" t="s">
        <v>0</v>
      </c>
      <c r="DZ150" s="8">
        <v>0</v>
      </c>
      <c r="EA150" s="8">
        <v>1</v>
      </c>
      <c r="EB150" s="8">
        <v>0</v>
      </c>
      <c r="EC150" s="8">
        <v>0</v>
      </c>
      <c r="ED150" s="8">
        <v>0</v>
      </c>
      <c r="EE150" s="8">
        <v>1</v>
      </c>
      <c r="EF150" s="8" t="s">
        <v>0</v>
      </c>
    </row>
    <row r="151" spans="1:136" ht="12.75" customHeight="1" x14ac:dyDescent="0.2">
      <c r="A151" s="9">
        <v>310</v>
      </c>
      <c r="B151" s="63"/>
      <c r="C151" s="9">
        <v>6</v>
      </c>
      <c r="D151" s="9" t="s">
        <v>307</v>
      </c>
      <c r="E151" s="9"/>
      <c r="F151" s="2">
        <v>42754</v>
      </c>
      <c r="H151" s="2">
        <v>42824</v>
      </c>
      <c r="I151" s="4">
        <v>-1225031.4222141048</v>
      </c>
      <c r="J151" s="4">
        <f t="shared" si="73"/>
        <v>-28.653024798009657</v>
      </c>
      <c r="K151" s="4"/>
      <c r="L151" s="4">
        <v>-1870333.3828856014</v>
      </c>
      <c r="M151" s="4">
        <f t="shared" si="74"/>
        <v>-43.674887513674605</v>
      </c>
      <c r="N151" s="21"/>
      <c r="O151" s="4">
        <f t="shared" si="75"/>
        <v>398985.43672510196</v>
      </c>
      <c r="P151" s="4">
        <f t="shared" si="76"/>
        <v>9.3168652326989996</v>
      </c>
      <c r="Q151" s="21"/>
      <c r="R151" s="4">
        <f t="shared" si="77"/>
        <v>-1471347.9461604995</v>
      </c>
      <c r="S151" s="4">
        <f t="shared" si="78"/>
        <v>-34.358022280975611</v>
      </c>
      <c r="T151" s="21"/>
      <c r="U151" s="21"/>
      <c r="V151" s="21"/>
      <c r="W151" s="22">
        <v>7758044.0275030909</v>
      </c>
      <c r="X151" s="6"/>
      <c r="Y151" s="2">
        <v>978639.71955744177</v>
      </c>
      <c r="Z151" s="82">
        <f t="shared" si="79"/>
        <v>834551.15132081765</v>
      </c>
      <c r="AA151" s="82">
        <f t="shared" si="80"/>
        <v>834674.58280887944</v>
      </c>
      <c r="AB151" s="2"/>
      <c r="AC151" s="2">
        <v>725101.48067799001</v>
      </c>
      <c r="AD151" s="2">
        <v>581248.43924354599</v>
      </c>
      <c r="AE151" s="2">
        <v>-143853.04143444402</v>
      </c>
      <c r="AF151" s="2">
        <f t="shared" si="81"/>
        <v>-3.3646686025738881</v>
      </c>
      <c r="AG151" s="83"/>
      <c r="AH151" s="6">
        <v>4510234.7195685767</v>
      </c>
      <c r="AI151" s="6">
        <v>69208.939547187547</v>
      </c>
      <c r="AJ151" s="6">
        <v>89941.341375641437</v>
      </c>
      <c r="AK151" s="30">
        <f t="shared" si="82"/>
        <v>25183.575585179606</v>
      </c>
      <c r="AL151" s="6"/>
      <c r="AM151" s="6">
        <f t="shared" si="83"/>
        <v>-1213908.4269779285</v>
      </c>
      <c r="AN151" s="6">
        <f t="shared" si="84"/>
        <v>834674.58280887944</v>
      </c>
      <c r="AO151" s="7"/>
      <c r="AP151" s="6">
        <f t="shared" si="85"/>
        <v>-379233.84416904906</v>
      </c>
      <c r="AQ151" s="6">
        <f t="shared" si="86"/>
        <v>-8.8556380573755149</v>
      </c>
      <c r="AR151" s="7"/>
      <c r="AS151" s="6">
        <f t="shared" si="87"/>
        <v>379233.84416904906</v>
      </c>
      <c r="AT151" s="6">
        <f t="shared" si="88"/>
        <v>8.8556380573755149</v>
      </c>
      <c r="AU151" s="7"/>
      <c r="AV151" s="6">
        <f t="shared" si="89"/>
        <v>-1491099.5387165523</v>
      </c>
      <c r="AW151" s="6">
        <f t="shared" si="90"/>
        <v>-34.81924945629909</v>
      </c>
      <c r="AX151" s="21"/>
      <c r="AY151" s="6">
        <f t="shared" si="91"/>
        <v>-114144.10768842013</v>
      </c>
      <c r="AZ151" s="6">
        <f t="shared" si="92"/>
        <v>69208.939547187547</v>
      </c>
      <c r="BA151" s="6">
        <f t="shared" si="93"/>
        <v>25183.575585179606</v>
      </c>
      <c r="BB151" s="6"/>
      <c r="BC151" s="6">
        <f t="shared" si="94"/>
        <v>-5553.2739111890551</v>
      </c>
      <c r="BD151" s="6">
        <f t="shared" si="95"/>
        <v>-14198.318644863844</v>
      </c>
      <c r="BE151" s="6">
        <f t="shared" si="96"/>
        <v>-19751.592556052899</v>
      </c>
      <c r="BF151" s="6">
        <f t="shared" si="97"/>
        <v>-0.12967667455606799</v>
      </c>
      <c r="BG151" s="6">
        <f t="shared" si="98"/>
        <v>-0.33155050076741649</v>
      </c>
      <c r="BH151" s="6">
        <f t="shared" si="99"/>
        <v>-0.46122717532348451</v>
      </c>
      <c r="BI151" s="6"/>
      <c r="BJ151" s="6">
        <f t="shared" si="100"/>
        <v>5553.2739111890551</v>
      </c>
      <c r="BK151" s="6">
        <f t="shared" si="101"/>
        <v>14198.318644863844</v>
      </c>
      <c r="BL151" s="6">
        <f t="shared" si="102"/>
        <v>19751.592556052899</v>
      </c>
      <c r="BM151" s="6">
        <f t="shared" si="103"/>
        <v>0.12967667455606799</v>
      </c>
      <c r="BN151" s="6">
        <f t="shared" si="104"/>
        <v>0.33155050076741649</v>
      </c>
      <c r="BO151" s="6">
        <f t="shared" si="105"/>
        <v>0.46122717532348451</v>
      </c>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8" t="s">
        <v>0</v>
      </c>
      <c r="DN151" s="84">
        <v>25199</v>
      </c>
      <c r="DY151" s="8" t="s">
        <v>0</v>
      </c>
      <c r="DZ151" s="8">
        <v>0</v>
      </c>
      <c r="EA151" s="8">
        <v>1</v>
      </c>
      <c r="EB151" s="8">
        <v>0</v>
      </c>
      <c r="EC151" s="8">
        <v>0</v>
      </c>
      <c r="ED151" s="8">
        <v>0</v>
      </c>
      <c r="EE151" s="8">
        <v>1</v>
      </c>
      <c r="EF151" s="8" t="s">
        <v>0</v>
      </c>
    </row>
    <row r="152" spans="1:136" ht="12.75" customHeight="1" x14ac:dyDescent="0.2">
      <c r="A152" s="9">
        <v>736</v>
      </c>
      <c r="B152" s="63"/>
      <c r="C152" s="9">
        <v>6</v>
      </c>
      <c r="D152" s="9" t="s">
        <v>318</v>
      </c>
      <c r="E152" s="9"/>
      <c r="F152" s="2">
        <v>42763</v>
      </c>
      <c r="H152" s="2">
        <v>44059</v>
      </c>
      <c r="I152" s="4">
        <v>174428.68533871416</v>
      </c>
      <c r="J152" s="4">
        <f t="shared" si="73"/>
        <v>4.0789627794755781</v>
      </c>
      <c r="K152" s="4"/>
      <c r="L152" s="4">
        <v>577167.14366054162</v>
      </c>
      <c r="M152" s="4">
        <f t="shared" si="74"/>
        <v>13.099869349293938</v>
      </c>
      <c r="N152" s="21"/>
      <c r="O152" s="4">
        <f t="shared" si="75"/>
        <v>-84345.02873351895</v>
      </c>
      <c r="P152" s="4">
        <f t="shared" si="76"/>
        <v>-1.9143654811393573</v>
      </c>
      <c r="Q152" s="21"/>
      <c r="R152" s="4">
        <f t="shared" si="77"/>
        <v>492822.11492702266</v>
      </c>
      <c r="S152" s="4">
        <f t="shared" si="78"/>
        <v>11.18550386815458</v>
      </c>
      <c r="T152" s="21"/>
      <c r="U152" s="21"/>
      <c r="V152" s="21"/>
      <c r="W152" s="22">
        <v>6201459.0264859758</v>
      </c>
      <c r="X152" s="6"/>
      <c r="Y152" s="2">
        <v>856947.26056481258</v>
      </c>
      <c r="Z152" s="82">
        <f t="shared" si="79"/>
        <v>1032183.5116731087</v>
      </c>
      <c r="AA152" s="82">
        <f t="shared" si="80"/>
        <v>1032336.1733123588</v>
      </c>
      <c r="AB152" s="2"/>
      <c r="AC152" s="2">
        <v>442891.35575639998</v>
      </c>
      <c r="AD152" s="2">
        <v>612973.01458079601</v>
      </c>
      <c r="AE152" s="2">
        <v>170081.65882439603</v>
      </c>
      <c r="AF152" s="2">
        <f t="shared" si="81"/>
        <v>3.9773088610339786</v>
      </c>
      <c r="AG152" s="83"/>
      <c r="AH152" s="6">
        <v>3308821.2621183479</v>
      </c>
      <c r="AI152" s="6">
        <v>75141.134365517777</v>
      </c>
      <c r="AJ152" s="6">
        <v>110552.89877422639</v>
      </c>
      <c r="AK152" s="30">
        <f t="shared" si="82"/>
        <v>30954.811656783389</v>
      </c>
      <c r="AL152" s="6"/>
      <c r="AM152" s="6">
        <f t="shared" si="83"/>
        <v>-970348.11160159623</v>
      </c>
      <c r="AN152" s="6">
        <f t="shared" si="84"/>
        <v>1032336.1733123588</v>
      </c>
      <c r="AO152" s="7"/>
      <c r="AP152" s="6">
        <f t="shared" si="85"/>
        <v>61988.061710762559</v>
      </c>
      <c r="AQ152" s="6">
        <f t="shared" si="86"/>
        <v>1.4069330150653114</v>
      </c>
      <c r="AR152" s="7"/>
      <c r="AS152" s="6">
        <f t="shared" si="87"/>
        <v>-61988.061710762559</v>
      </c>
      <c r="AT152" s="6">
        <f t="shared" si="88"/>
        <v>-1.4069330150653114</v>
      </c>
      <c r="AU152" s="7"/>
      <c r="AV152" s="6">
        <f t="shared" si="89"/>
        <v>515179.08194977907</v>
      </c>
      <c r="AW152" s="6">
        <f t="shared" si="90"/>
        <v>11.692936334228627</v>
      </c>
      <c r="AX152" s="21"/>
      <c r="AY152" s="6">
        <f t="shared" si="91"/>
        <v>-83738.978999544823</v>
      </c>
      <c r="AZ152" s="6">
        <f t="shared" si="92"/>
        <v>75141.134365517777</v>
      </c>
      <c r="BA152" s="6">
        <f t="shared" si="93"/>
        <v>30954.811656783389</v>
      </c>
      <c r="BB152" s="6"/>
      <c r="BC152" s="6">
        <f t="shared" si="94"/>
        <v>20293.700279477678</v>
      </c>
      <c r="BD152" s="6">
        <f t="shared" si="95"/>
        <v>2063.2667432787166</v>
      </c>
      <c r="BE152" s="6">
        <f t="shared" si="96"/>
        <v>22356.967022756395</v>
      </c>
      <c r="BF152" s="6">
        <f t="shared" si="97"/>
        <v>0.46060283436931565</v>
      </c>
      <c r="BG152" s="6">
        <f t="shared" si="98"/>
        <v>4.6829631704730396E-2</v>
      </c>
      <c r="BH152" s="6">
        <f t="shared" si="99"/>
        <v>0.50743246607404602</v>
      </c>
      <c r="BI152" s="6"/>
      <c r="BJ152" s="6">
        <f t="shared" si="100"/>
        <v>-20293.700279477678</v>
      </c>
      <c r="BK152" s="6">
        <f t="shared" si="101"/>
        <v>-2063.2667432787166</v>
      </c>
      <c r="BL152" s="6">
        <f t="shared" si="102"/>
        <v>-22356.967022756395</v>
      </c>
      <c r="BM152" s="6">
        <f t="shared" si="103"/>
        <v>-0.46060283436931565</v>
      </c>
      <c r="BN152" s="6">
        <f t="shared" si="104"/>
        <v>-4.6829631704730396E-2</v>
      </c>
      <c r="BO152" s="6">
        <f t="shared" si="105"/>
        <v>-0.50743246607404602</v>
      </c>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8" t="s">
        <v>0</v>
      </c>
      <c r="DN152" s="84">
        <v>25271</v>
      </c>
      <c r="DY152" s="8" t="s">
        <v>0</v>
      </c>
      <c r="DZ152" s="8">
        <v>0</v>
      </c>
      <c r="EA152" s="8">
        <v>1</v>
      </c>
      <c r="EB152" s="8">
        <v>0</v>
      </c>
      <c r="EC152" s="8">
        <v>0</v>
      </c>
      <c r="ED152" s="8">
        <v>0</v>
      </c>
      <c r="EE152" s="8">
        <v>1</v>
      </c>
      <c r="EF152" s="8" t="s">
        <v>0</v>
      </c>
    </row>
    <row r="153" spans="1:136" ht="12.75" customHeight="1" x14ac:dyDescent="0.2">
      <c r="A153" s="9">
        <v>342</v>
      </c>
      <c r="B153" s="63"/>
      <c r="C153" s="9">
        <v>6</v>
      </c>
      <c r="D153" s="9" t="s">
        <v>327</v>
      </c>
      <c r="E153" s="9"/>
      <c r="F153" s="2">
        <v>45874</v>
      </c>
      <c r="H153" s="2">
        <v>46194</v>
      </c>
      <c r="I153" s="4">
        <v>-1853390.4358058432</v>
      </c>
      <c r="J153" s="4">
        <f t="shared" si="73"/>
        <v>-40.401762126822234</v>
      </c>
      <c r="K153" s="4"/>
      <c r="L153" s="4">
        <v>-2586675.2731740363</v>
      </c>
      <c r="M153" s="4">
        <f t="shared" si="74"/>
        <v>-55.99591447317912</v>
      </c>
      <c r="N153" s="21"/>
      <c r="O153" s="4">
        <f t="shared" si="75"/>
        <v>747056.83791080804</v>
      </c>
      <c r="P153" s="4">
        <f t="shared" si="76"/>
        <v>16.172161707382084</v>
      </c>
      <c r="Q153" s="21"/>
      <c r="R153" s="4">
        <f t="shared" si="77"/>
        <v>-1839618.4352632281</v>
      </c>
      <c r="S153" s="4">
        <f t="shared" si="78"/>
        <v>-39.823752765797032</v>
      </c>
      <c r="T153" s="21"/>
      <c r="U153" s="21"/>
      <c r="V153" s="21"/>
      <c r="W153" s="22">
        <v>9534417.9251838066</v>
      </c>
      <c r="X153" s="6"/>
      <c r="Y153" s="2">
        <v>1112396.3081766611</v>
      </c>
      <c r="Z153" s="82">
        <f t="shared" si="79"/>
        <v>789194.12636742787</v>
      </c>
      <c r="AA153" s="82">
        <f t="shared" si="80"/>
        <v>789310.84947688971</v>
      </c>
      <c r="AB153" s="2"/>
      <c r="AC153" s="2">
        <v>926638.29992334801</v>
      </c>
      <c r="AD153" s="2">
        <v>605675.03871373704</v>
      </c>
      <c r="AE153" s="2">
        <v>-320963.26120961097</v>
      </c>
      <c r="AF153" s="2">
        <f t="shared" si="81"/>
        <v>-6.9966268738198316</v>
      </c>
      <c r="AG153" s="83"/>
      <c r="AH153" s="6">
        <v>5341774.7617131583</v>
      </c>
      <c r="AI153" s="6">
        <v>61299.346456080064</v>
      </c>
      <c r="AJ153" s="6">
        <v>104931.56493824857</v>
      </c>
      <c r="AK153" s="30">
        <f t="shared" si="82"/>
        <v>29380.838182709602</v>
      </c>
      <c r="AL153" s="6"/>
      <c r="AM153" s="6">
        <f t="shared" si="83"/>
        <v>-1491859.3172040912</v>
      </c>
      <c r="AN153" s="6">
        <f t="shared" si="84"/>
        <v>789310.84947688971</v>
      </c>
      <c r="AO153" s="7"/>
      <c r="AP153" s="6">
        <f t="shared" si="85"/>
        <v>-702548.46772720153</v>
      </c>
      <c r="AQ153" s="6">
        <f t="shared" si="86"/>
        <v>-15.208651940234695</v>
      </c>
      <c r="AR153" s="7"/>
      <c r="AS153" s="6">
        <f t="shared" si="87"/>
        <v>702548.46772720153</v>
      </c>
      <c r="AT153" s="6">
        <f t="shared" si="88"/>
        <v>15.208651940234695</v>
      </c>
      <c r="AU153" s="7"/>
      <c r="AV153" s="6">
        <f t="shared" si="89"/>
        <v>-1884126.8054468348</v>
      </c>
      <c r="AW153" s="6">
        <f t="shared" si="90"/>
        <v>-40.787262532944425</v>
      </c>
      <c r="AX153" s="21"/>
      <c r="AY153" s="6">
        <f t="shared" si="91"/>
        <v>-135188.55482239625</v>
      </c>
      <c r="AZ153" s="6">
        <f t="shared" si="92"/>
        <v>61299.346456080064</v>
      </c>
      <c r="BA153" s="6">
        <f t="shared" si="93"/>
        <v>29380.838182709602</v>
      </c>
      <c r="BB153" s="6"/>
      <c r="BC153" s="6">
        <f t="shared" si="94"/>
        <v>-27246.578493025198</v>
      </c>
      <c r="BD153" s="6">
        <f t="shared" si="95"/>
        <v>-17261.791690581311</v>
      </c>
      <c r="BE153" s="6">
        <f t="shared" si="96"/>
        <v>-44508.370183606508</v>
      </c>
      <c r="BF153" s="6">
        <f t="shared" si="97"/>
        <v>-0.58982938245281202</v>
      </c>
      <c r="BG153" s="6">
        <f t="shared" si="98"/>
        <v>-0.37368038469457743</v>
      </c>
      <c r="BH153" s="6">
        <f t="shared" si="99"/>
        <v>-0.96350976714738945</v>
      </c>
      <c r="BI153" s="6"/>
      <c r="BJ153" s="6">
        <f t="shared" si="100"/>
        <v>27246.578493025198</v>
      </c>
      <c r="BK153" s="6">
        <f t="shared" si="101"/>
        <v>17261.791690581311</v>
      </c>
      <c r="BL153" s="6">
        <f t="shared" si="102"/>
        <v>44508.370183606508</v>
      </c>
      <c r="BM153" s="6">
        <f t="shared" si="103"/>
        <v>0.58982938245281202</v>
      </c>
      <c r="BN153" s="6">
        <f t="shared" si="104"/>
        <v>0.37368038469457743</v>
      </c>
      <c r="BO153" s="6">
        <f t="shared" si="105"/>
        <v>0.96350976714738945</v>
      </c>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8" t="s">
        <v>0</v>
      </c>
      <c r="DN153" s="84">
        <v>25332</v>
      </c>
      <c r="DY153" s="8" t="s">
        <v>0</v>
      </c>
      <c r="DZ153" s="8">
        <v>0</v>
      </c>
      <c r="EA153" s="8">
        <v>1</v>
      </c>
      <c r="EB153" s="8">
        <v>0</v>
      </c>
      <c r="EC153" s="8">
        <v>0</v>
      </c>
      <c r="ED153" s="8">
        <v>0</v>
      </c>
      <c r="EE153" s="8">
        <v>1</v>
      </c>
      <c r="EF153" s="8" t="s">
        <v>0</v>
      </c>
    </row>
    <row r="154" spans="1:136" ht="12.75" customHeight="1" x14ac:dyDescent="0.2">
      <c r="A154" s="9">
        <v>1581</v>
      </c>
      <c r="B154" s="63"/>
      <c r="C154" s="9">
        <v>6</v>
      </c>
      <c r="D154" s="9" t="s">
        <v>340</v>
      </c>
      <c r="E154" s="9"/>
      <c r="F154" s="2">
        <v>49035</v>
      </c>
      <c r="H154" s="2">
        <v>49515</v>
      </c>
      <c r="I154" s="4">
        <v>-4723865.6484504445</v>
      </c>
      <c r="J154" s="4">
        <f t="shared" si="73"/>
        <v>-96.336609532995709</v>
      </c>
      <c r="K154" s="4"/>
      <c r="L154" s="4">
        <v>-3450878.5037295986</v>
      </c>
      <c r="M154" s="4">
        <f t="shared" si="74"/>
        <v>-69.693597974948972</v>
      </c>
      <c r="N154" s="21"/>
      <c r="O154" s="4">
        <f t="shared" si="75"/>
        <v>-1728354.8848178615</v>
      </c>
      <c r="P154" s="4">
        <f t="shared" si="76"/>
        <v>-34.905682819708403</v>
      </c>
      <c r="Q154" s="21"/>
      <c r="R154" s="4">
        <f t="shared" si="77"/>
        <v>-5179233.3885474596</v>
      </c>
      <c r="S154" s="4">
        <f t="shared" si="78"/>
        <v>-104.59928079465737</v>
      </c>
      <c r="T154" s="21"/>
      <c r="U154" s="21"/>
      <c r="V154" s="21"/>
      <c r="W154" s="22">
        <v>9128674.4523001648</v>
      </c>
      <c r="X154" s="6"/>
      <c r="Y154" s="2">
        <v>3783481.6169560864</v>
      </c>
      <c r="Z154" s="82">
        <f t="shared" si="79"/>
        <v>3161800.4909042679</v>
      </c>
      <c r="AA154" s="82">
        <f t="shared" si="80"/>
        <v>3162268.1263978253</v>
      </c>
      <c r="AB154" s="2"/>
      <c r="AC154" s="2">
        <v>1629062.7553210601</v>
      </c>
      <c r="AD154" s="2">
        <v>1013408.22606829</v>
      </c>
      <c r="AE154" s="2">
        <v>-615654.52925277012</v>
      </c>
      <c r="AF154" s="2">
        <f t="shared" si="81"/>
        <v>-12.555409998017133</v>
      </c>
      <c r="AG154" s="83"/>
      <c r="AH154" s="6">
        <v>4749224.6376791475</v>
      </c>
      <c r="AI154" s="6">
        <v>81073.329183848007</v>
      </c>
      <c r="AJ154" s="6">
        <v>119921.78850085576</v>
      </c>
      <c r="AK154" s="30">
        <f t="shared" si="82"/>
        <v>33578.10078023962</v>
      </c>
      <c r="AL154" s="6"/>
      <c r="AM154" s="6">
        <f t="shared" si="83"/>
        <v>-1428372.2553649661</v>
      </c>
      <c r="AN154" s="6">
        <f t="shared" si="84"/>
        <v>3162268.1263978253</v>
      </c>
      <c r="AO154" s="7"/>
      <c r="AP154" s="6">
        <f t="shared" si="85"/>
        <v>1733895.8710328592</v>
      </c>
      <c r="AQ154" s="6">
        <f t="shared" si="86"/>
        <v>35.017588024494785</v>
      </c>
      <c r="AR154" s="7"/>
      <c r="AS154" s="6">
        <f t="shared" si="87"/>
        <v>-1733895.8710328592</v>
      </c>
      <c r="AT154" s="6">
        <f t="shared" si="88"/>
        <v>-35.017588024494785</v>
      </c>
      <c r="AU154" s="7"/>
      <c r="AV154" s="6">
        <f t="shared" si="89"/>
        <v>-5184774.3747624578</v>
      </c>
      <c r="AW154" s="6">
        <f t="shared" si="90"/>
        <v>-104.71118599944376</v>
      </c>
      <c r="AX154" s="21"/>
      <c r="AY154" s="6">
        <f t="shared" si="91"/>
        <v>-120192.41617908537</v>
      </c>
      <c r="AZ154" s="6">
        <f t="shared" si="92"/>
        <v>81073.329183848007</v>
      </c>
      <c r="BA154" s="6">
        <f t="shared" si="93"/>
        <v>33578.10078023962</v>
      </c>
      <c r="BB154" s="6"/>
      <c r="BC154" s="6">
        <f t="shared" si="94"/>
        <v>2349.5890238429856</v>
      </c>
      <c r="BD154" s="6">
        <f t="shared" si="95"/>
        <v>-7890.5752388406472</v>
      </c>
      <c r="BE154" s="6">
        <f t="shared" si="96"/>
        <v>-5540.9862149976616</v>
      </c>
      <c r="BF154" s="6">
        <f t="shared" si="97"/>
        <v>4.7452065512329306E-2</v>
      </c>
      <c r="BG154" s="6">
        <f t="shared" si="98"/>
        <v>-0.15935727029871044</v>
      </c>
      <c r="BH154" s="6">
        <f t="shared" si="99"/>
        <v>-0.11190520478638113</v>
      </c>
      <c r="BI154" s="6"/>
      <c r="BJ154" s="6">
        <f t="shared" si="100"/>
        <v>-2349.5890238429856</v>
      </c>
      <c r="BK154" s="6">
        <f t="shared" si="101"/>
        <v>7890.5752388406472</v>
      </c>
      <c r="BL154" s="6">
        <f t="shared" si="102"/>
        <v>5540.9862149976616</v>
      </c>
      <c r="BM154" s="6">
        <f t="shared" si="103"/>
        <v>-4.7452065512329306E-2</v>
      </c>
      <c r="BN154" s="6">
        <f t="shared" si="104"/>
        <v>0.15935727029871044</v>
      </c>
      <c r="BO154" s="6">
        <f t="shared" si="105"/>
        <v>0.11190520478638113</v>
      </c>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8" t="s">
        <v>0</v>
      </c>
      <c r="DN154" s="84">
        <v>25372</v>
      </c>
      <c r="DY154" s="8" t="s">
        <v>0</v>
      </c>
      <c r="DZ154" s="8">
        <v>0</v>
      </c>
      <c r="EA154" s="8">
        <v>1</v>
      </c>
      <c r="EB154" s="8">
        <v>0</v>
      </c>
      <c r="EC154" s="8">
        <v>0</v>
      </c>
      <c r="ED154" s="8">
        <v>0</v>
      </c>
      <c r="EE154" s="8">
        <v>1</v>
      </c>
      <c r="EF154" s="8" t="s">
        <v>0</v>
      </c>
    </row>
    <row r="155" spans="1:136" ht="12.75" customHeight="1" x14ac:dyDescent="0.2">
      <c r="A155" s="9">
        <v>321</v>
      </c>
      <c r="B155" s="63"/>
      <c r="C155" s="9">
        <v>6</v>
      </c>
      <c r="D155" s="9" t="s">
        <v>343</v>
      </c>
      <c r="E155" s="9"/>
      <c r="F155" s="2">
        <v>49300</v>
      </c>
      <c r="H155" s="2">
        <v>49911</v>
      </c>
      <c r="I155" s="4">
        <v>-2226636.0415013665</v>
      </c>
      <c r="J155" s="4">
        <f t="shared" si="73"/>
        <v>-45.1650312677762</v>
      </c>
      <c r="K155" s="4"/>
      <c r="L155" s="4">
        <v>-4002684.9717158163</v>
      </c>
      <c r="M155" s="4">
        <f t="shared" si="74"/>
        <v>-80.19644911373878</v>
      </c>
      <c r="N155" s="21"/>
      <c r="O155" s="4">
        <f t="shared" si="75"/>
        <v>16321.725310173759</v>
      </c>
      <c r="P155" s="4">
        <f t="shared" si="76"/>
        <v>0.3270165957438993</v>
      </c>
      <c r="Q155" s="21"/>
      <c r="R155" s="4">
        <f t="shared" si="77"/>
        <v>-3986363.2464056425</v>
      </c>
      <c r="S155" s="4">
        <f t="shared" si="78"/>
        <v>-79.869432517994881</v>
      </c>
      <c r="T155" s="21"/>
      <c r="U155" s="21"/>
      <c r="V155" s="21"/>
      <c r="W155" s="22">
        <v>11705157.657529093</v>
      </c>
      <c r="X155" s="6"/>
      <c r="Y155" s="2">
        <v>1954549.9233395949</v>
      </c>
      <c r="Z155" s="82">
        <f t="shared" si="79"/>
        <v>1767485.339986935</v>
      </c>
      <c r="AA155" s="82">
        <f t="shared" si="80"/>
        <v>1767746.7539761155</v>
      </c>
      <c r="AB155" s="2"/>
      <c r="AC155" s="2">
        <v>1139880.5095635999</v>
      </c>
      <c r="AD155" s="2">
        <v>955105.93162915402</v>
      </c>
      <c r="AE155" s="2">
        <v>-184774.57793444593</v>
      </c>
      <c r="AF155" s="2">
        <f t="shared" si="81"/>
        <v>-3.7479630412666518</v>
      </c>
      <c r="AG155" s="83"/>
      <c r="AH155" s="6">
        <v>4018802.371002004</v>
      </c>
      <c r="AI155" s="6">
        <v>108756.90500272291</v>
      </c>
      <c r="AJ155" s="6">
        <v>144280.90179009142</v>
      </c>
      <c r="AK155" s="30">
        <f t="shared" si="82"/>
        <v>40398.652501225602</v>
      </c>
      <c r="AL155" s="6"/>
      <c r="AM155" s="6">
        <f t="shared" si="83"/>
        <v>-1831516.9995436242</v>
      </c>
      <c r="AN155" s="6">
        <f t="shared" si="84"/>
        <v>1767746.7539761155</v>
      </c>
      <c r="AO155" s="7"/>
      <c r="AP155" s="6">
        <f t="shared" si="85"/>
        <v>-63770.24556750874</v>
      </c>
      <c r="AQ155" s="6">
        <f t="shared" si="86"/>
        <v>-1.277679180291093</v>
      </c>
      <c r="AR155" s="7"/>
      <c r="AS155" s="6">
        <f t="shared" si="87"/>
        <v>63770.24556750874</v>
      </c>
      <c r="AT155" s="6">
        <f t="shared" si="88"/>
        <v>1.277679180291093</v>
      </c>
      <c r="AU155" s="7"/>
      <c r="AV155" s="6">
        <f t="shared" si="89"/>
        <v>-3938914.7261483073</v>
      </c>
      <c r="AW155" s="6">
        <f t="shared" si="90"/>
        <v>-78.918769933447678</v>
      </c>
      <c r="AX155" s="21"/>
      <c r="AY155" s="6">
        <f t="shared" si="91"/>
        <v>-101707.03724661359</v>
      </c>
      <c r="AZ155" s="6">
        <f t="shared" si="92"/>
        <v>108756.90500272291</v>
      </c>
      <c r="BA155" s="6">
        <f t="shared" si="93"/>
        <v>40398.652501225602</v>
      </c>
      <c r="BB155" s="6"/>
      <c r="BC155" s="6">
        <f t="shared" si="94"/>
        <v>42140.735470725311</v>
      </c>
      <c r="BD155" s="6">
        <f t="shared" si="95"/>
        <v>5307.7847866096708</v>
      </c>
      <c r="BE155" s="6">
        <f t="shared" si="96"/>
        <v>47448.520257334982</v>
      </c>
      <c r="BF155" s="6">
        <f t="shared" si="97"/>
        <v>0.84431759473313117</v>
      </c>
      <c r="BG155" s="6">
        <f t="shared" si="98"/>
        <v>0.10634498981406244</v>
      </c>
      <c r="BH155" s="6">
        <f t="shared" si="99"/>
        <v>0.95066258454719366</v>
      </c>
      <c r="BI155" s="6"/>
      <c r="BJ155" s="6">
        <f t="shared" si="100"/>
        <v>-42140.735470725311</v>
      </c>
      <c r="BK155" s="6">
        <f t="shared" si="101"/>
        <v>-5307.7847866096708</v>
      </c>
      <c r="BL155" s="6">
        <f t="shared" si="102"/>
        <v>-47448.520257334982</v>
      </c>
      <c r="BM155" s="6">
        <f t="shared" si="103"/>
        <v>-0.84431759473313117</v>
      </c>
      <c r="BN155" s="6">
        <f t="shared" si="104"/>
        <v>-0.10634498981406244</v>
      </c>
      <c r="BO155" s="6">
        <f t="shared" si="105"/>
        <v>-0.95066258454719366</v>
      </c>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8" t="s">
        <v>0</v>
      </c>
      <c r="DN155" s="84">
        <v>25386</v>
      </c>
      <c r="DY155" s="8" t="s">
        <v>0</v>
      </c>
      <c r="DZ155" s="8">
        <v>0</v>
      </c>
      <c r="EA155" s="8">
        <v>1</v>
      </c>
      <c r="EB155" s="8">
        <v>0</v>
      </c>
      <c r="EC155" s="8">
        <v>0</v>
      </c>
      <c r="ED155" s="8">
        <v>0</v>
      </c>
      <c r="EE155" s="8">
        <v>1</v>
      </c>
      <c r="EF155" s="8" t="s">
        <v>0</v>
      </c>
    </row>
    <row r="156" spans="1:136" ht="12.75" customHeight="1" x14ac:dyDescent="0.2">
      <c r="A156" s="9">
        <v>632</v>
      </c>
      <c r="B156" s="63"/>
      <c r="C156" s="9">
        <v>6</v>
      </c>
      <c r="D156" s="9" t="s">
        <v>347</v>
      </c>
      <c r="E156" s="9"/>
      <c r="F156" s="2">
        <v>51513</v>
      </c>
      <c r="H156" s="2">
        <v>52197</v>
      </c>
      <c r="I156" s="4">
        <v>-1741147.246402991</v>
      </c>
      <c r="J156" s="4">
        <f t="shared" si="73"/>
        <v>-33.800152318890206</v>
      </c>
      <c r="K156" s="4"/>
      <c r="L156" s="4">
        <v>-3012378.8712257491</v>
      </c>
      <c r="M156" s="4">
        <f t="shared" si="74"/>
        <v>-57.711724260508248</v>
      </c>
      <c r="N156" s="21"/>
      <c r="O156" s="4">
        <f t="shared" si="75"/>
        <v>1118895.7072968131</v>
      </c>
      <c r="P156" s="4">
        <f t="shared" si="76"/>
        <v>21.436015619610576</v>
      </c>
      <c r="Q156" s="21"/>
      <c r="R156" s="4">
        <f t="shared" si="77"/>
        <v>-1893483.163928936</v>
      </c>
      <c r="S156" s="4">
        <f t="shared" si="78"/>
        <v>-36.275708640897676</v>
      </c>
      <c r="T156" s="21"/>
      <c r="U156" s="21"/>
      <c r="V156" s="21"/>
      <c r="W156" s="22">
        <v>11017728.599319601</v>
      </c>
      <c r="X156" s="6"/>
      <c r="Y156" s="2">
        <v>697835.88425069407</v>
      </c>
      <c r="Z156" s="82">
        <f t="shared" si="79"/>
        <v>580341.5320109115</v>
      </c>
      <c r="AA156" s="82">
        <f t="shared" si="80"/>
        <v>580427.36547811935</v>
      </c>
      <c r="AB156" s="2"/>
      <c r="AC156" s="2">
        <v>656540.75378091598</v>
      </c>
      <c r="AD156" s="2">
        <v>540586.07119517506</v>
      </c>
      <c r="AE156" s="2">
        <v>-115954.68258574093</v>
      </c>
      <c r="AF156" s="2">
        <f t="shared" si="81"/>
        <v>-2.2509790263766609</v>
      </c>
      <c r="AG156" s="83"/>
      <c r="AH156" s="6">
        <v>4429288.106510642</v>
      </c>
      <c r="AI156" s="6">
        <v>88982.92227495549</v>
      </c>
      <c r="AJ156" s="6">
        <v>170513.79302465331</v>
      </c>
      <c r="AK156" s="30">
        <f t="shared" si="82"/>
        <v>47743.862046902934</v>
      </c>
      <c r="AL156" s="6"/>
      <c r="AM156" s="6">
        <f t="shared" si="83"/>
        <v>-1723954.3299130194</v>
      </c>
      <c r="AN156" s="6">
        <f t="shared" si="84"/>
        <v>580427.36547811935</v>
      </c>
      <c r="AO156" s="7"/>
      <c r="AP156" s="6">
        <f t="shared" si="85"/>
        <v>-1143526.9644349001</v>
      </c>
      <c r="AQ156" s="6">
        <f t="shared" si="86"/>
        <v>-21.907905903306705</v>
      </c>
      <c r="AR156" s="7"/>
      <c r="AS156" s="6">
        <f t="shared" si="87"/>
        <v>1143526.9644349001</v>
      </c>
      <c r="AT156" s="6">
        <f t="shared" si="88"/>
        <v>21.907905903306705</v>
      </c>
      <c r="AU156" s="7"/>
      <c r="AV156" s="6">
        <f t="shared" si="89"/>
        <v>-1868851.9067908491</v>
      </c>
      <c r="AW156" s="6">
        <f t="shared" si="90"/>
        <v>-35.803818357201543</v>
      </c>
      <c r="AX156" s="21"/>
      <c r="AY156" s="6">
        <f t="shared" si="91"/>
        <v>-112095.52718377148</v>
      </c>
      <c r="AZ156" s="6">
        <f t="shared" si="92"/>
        <v>88982.92227495549</v>
      </c>
      <c r="BA156" s="6">
        <f t="shared" si="93"/>
        <v>47743.862046902934</v>
      </c>
      <c r="BB156" s="6"/>
      <c r="BC156" s="6">
        <f t="shared" si="94"/>
        <v>15562.489974422642</v>
      </c>
      <c r="BD156" s="6">
        <f t="shared" si="95"/>
        <v>9068.7671636643718</v>
      </c>
      <c r="BE156" s="6">
        <f t="shared" si="96"/>
        <v>24631.257138087014</v>
      </c>
      <c r="BF156" s="6">
        <f t="shared" si="97"/>
        <v>0.29814912685446754</v>
      </c>
      <c r="BG156" s="6">
        <f t="shared" si="98"/>
        <v>0.17374115684166469</v>
      </c>
      <c r="BH156" s="6">
        <f t="shared" si="99"/>
        <v>0.47189028369613223</v>
      </c>
      <c r="BI156" s="6"/>
      <c r="BJ156" s="6">
        <f t="shared" si="100"/>
        <v>-15562.489974422642</v>
      </c>
      <c r="BK156" s="6">
        <f t="shared" si="101"/>
        <v>-9068.7671636643718</v>
      </c>
      <c r="BL156" s="6">
        <f t="shared" si="102"/>
        <v>-24631.257138087014</v>
      </c>
      <c r="BM156" s="6">
        <f t="shared" si="103"/>
        <v>-0.29814912685446754</v>
      </c>
      <c r="BN156" s="6">
        <f t="shared" si="104"/>
        <v>-0.17374115684166469</v>
      </c>
      <c r="BO156" s="6">
        <f t="shared" si="105"/>
        <v>-0.47189028369613223</v>
      </c>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8" t="s">
        <v>0</v>
      </c>
      <c r="DN156" s="84">
        <v>25479</v>
      </c>
      <c r="DY156" s="8" t="s">
        <v>0</v>
      </c>
      <c r="DZ156" s="8">
        <v>0</v>
      </c>
      <c r="EA156" s="8">
        <v>1</v>
      </c>
      <c r="EB156" s="8">
        <v>0</v>
      </c>
      <c r="EC156" s="8">
        <v>0</v>
      </c>
      <c r="ED156" s="8">
        <v>0</v>
      </c>
      <c r="EE156" s="8">
        <v>1</v>
      </c>
      <c r="EF156" s="8" t="s">
        <v>0</v>
      </c>
    </row>
    <row r="157" spans="1:136" ht="12.75" customHeight="1" x14ac:dyDescent="0.2">
      <c r="A157" s="9">
        <v>1961</v>
      </c>
      <c r="B157" s="63"/>
      <c r="C157" s="9">
        <v>6</v>
      </c>
      <c r="D157" s="9" t="s">
        <v>356</v>
      </c>
      <c r="E157" s="9"/>
      <c r="F157" s="2">
        <v>54461</v>
      </c>
      <c r="H157" s="2">
        <v>55712</v>
      </c>
      <c r="I157" s="4">
        <v>-1817776.51885523</v>
      </c>
      <c r="J157" s="4">
        <f t="shared" si="73"/>
        <v>-33.377582469202366</v>
      </c>
      <c r="K157" s="4"/>
      <c r="L157" s="4">
        <v>-3876704.874091181</v>
      </c>
      <c r="M157" s="4">
        <f t="shared" si="74"/>
        <v>-69.584737113928441</v>
      </c>
      <c r="N157" s="21"/>
      <c r="O157" s="4">
        <f t="shared" si="75"/>
        <v>415964.41474151233</v>
      </c>
      <c r="P157" s="4">
        <f t="shared" si="76"/>
        <v>7.4663342680483975</v>
      </c>
      <c r="Q157" s="21"/>
      <c r="R157" s="4">
        <f t="shared" si="77"/>
        <v>-3460740.4593496686</v>
      </c>
      <c r="S157" s="4">
        <f t="shared" si="78"/>
        <v>-62.118402845880034</v>
      </c>
      <c r="T157" s="21"/>
      <c r="U157" s="21"/>
      <c r="V157" s="21"/>
      <c r="W157" s="22">
        <v>13885878.477438815</v>
      </c>
      <c r="X157" s="6"/>
      <c r="Y157" s="2">
        <v>1806537.1336567274</v>
      </c>
      <c r="Z157" s="82">
        <f t="shared" si="79"/>
        <v>1721832.3161149069</v>
      </c>
      <c r="AA157" s="82">
        <f t="shared" si="80"/>
        <v>1722086.9779467606</v>
      </c>
      <c r="AB157" s="2"/>
      <c r="AC157" s="2">
        <v>1324916.5042845451</v>
      </c>
      <c r="AD157" s="2">
        <v>1242113.713716174</v>
      </c>
      <c r="AE157" s="2">
        <v>-82802.790568371012</v>
      </c>
      <c r="AF157" s="2">
        <f t="shared" si="81"/>
        <v>-1.5204052545559394</v>
      </c>
      <c r="AG157" s="83"/>
      <c r="AH157" s="6">
        <v>5368316.0335898316</v>
      </c>
      <c r="AI157" s="6">
        <v>110734.30327549965</v>
      </c>
      <c r="AJ157" s="6">
        <v>213610.68576714865</v>
      </c>
      <c r="AK157" s="30">
        <f t="shared" si="82"/>
        <v>59810.992014801624</v>
      </c>
      <c r="AL157" s="6"/>
      <c r="AM157" s="6">
        <f t="shared" si="83"/>
        <v>-2172736.432017846</v>
      </c>
      <c r="AN157" s="6">
        <f t="shared" si="84"/>
        <v>1722086.9779467606</v>
      </c>
      <c r="AO157" s="7"/>
      <c r="AP157" s="6">
        <f t="shared" si="85"/>
        <v>-450649.45407108543</v>
      </c>
      <c r="AQ157" s="6">
        <f t="shared" si="86"/>
        <v>-8.0889117976573353</v>
      </c>
      <c r="AR157" s="7"/>
      <c r="AS157" s="6">
        <f t="shared" si="87"/>
        <v>450649.45407108543</v>
      </c>
      <c r="AT157" s="6">
        <f t="shared" si="88"/>
        <v>8.0889117976573353</v>
      </c>
      <c r="AU157" s="7"/>
      <c r="AV157" s="6">
        <f t="shared" si="89"/>
        <v>-3426055.4200200955</v>
      </c>
      <c r="AW157" s="6">
        <f t="shared" si="90"/>
        <v>-61.495825316271102</v>
      </c>
      <c r="AX157" s="21"/>
      <c r="AY157" s="6">
        <f t="shared" si="91"/>
        <v>-135860.25596072825</v>
      </c>
      <c r="AZ157" s="6">
        <f t="shared" si="92"/>
        <v>110734.30327549965</v>
      </c>
      <c r="BA157" s="6">
        <f t="shared" si="93"/>
        <v>59810.992014801624</v>
      </c>
      <c r="BB157" s="6"/>
      <c r="BC157" s="6">
        <f t="shared" si="94"/>
        <v>21748.426892183779</v>
      </c>
      <c r="BD157" s="6">
        <f t="shared" si="95"/>
        <v>12936.612437389333</v>
      </c>
      <c r="BE157" s="6">
        <f t="shared" si="96"/>
        <v>34685.039329573112</v>
      </c>
      <c r="BF157" s="6">
        <f t="shared" si="97"/>
        <v>0.39037239539387886</v>
      </c>
      <c r="BG157" s="6">
        <f t="shared" si="98"/>
        <v>0.2322051342150584</v>
      </c>
      <c r="BH157" s="6">
        <f t="shared" si="99"/>
        <v>0.6225775296089372</v>
      </c>
      <c r="BI157" s="6"/>
      <c r="BJ157" s="6">
        <f t="shared" si="100"/>
        <v>-21748.426892183779</v>
      </c>
      <c r="BK157" s="6">
        <f t="shared" si="101"/>
        <v>-12936.612437389333</v>
      </c>
      <c r="BL157" s="6">
        <f t="shared" si="102"/>
        <v>-34685.039329573112</v>
      </c>
      <c r="BM157" s="6">
        <f t="shared" si="103"/>
        <v>-0.39037239539387886</v>
      </c>
      <c r="BN157" s="6">
        <f t="shared" si="104"/>
        <v>-0.2322051342150584</v>
      </c>
      <c r="BO157" s="6">
        <f t="shared" si="105"/>
        <v>-0.6225775296089372</v>
      </c>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8" t="s">
        <v>0</v>
      </c>
      <c r="DN157" s="84">
        <v>25497</v>
      </c>
      <c r="DY157" s="8" t="s">
        <v>0</v>
      </c>
      <c r="DZ157" s="8">
        <v>0</v>
      </c>
      <c r="EA157" s="8">
        <v>1</v>
      </c>
      <c r="EB157" s="8">
        <v>0</v>
      </c>
      <c r="EC157" s="8">
        <v>0</v>
      </c>
      <c r="ED157" s="8">
        <v>0</v>
      </c>
      <c r="EE157" s="8">
        <v>1</v>
      </c>
      <c r="EF157" s="8" t="s">
        <v>0</v>
      </c>
    </row>
    <row r="158" spans="1:136" ht="12.75" customHeight="1" x14ac:dyDescent="0.2">
      <c r="A158" s="9">
        <v>356</v>
      </c>
      <c r="B158" s="63"/>
      <c r="C158" s="9">
        <v>6</v>
      </c>
      <c r="D158" s="9" t="s">
        <v>368</v>
      </c>
      <c r="E158" s="9"/>
      <c r="F158" s="2">
        <v>61868</v>
      </c>
      <c r="H158" s="2">
        <v>63036</v>
      </c>
      <c r="I158" s="4">
        <v>-2413976.5829599518</v>
      </c>
      <c r="J158" s="4">
        <f t="shared" si="73"/>
        <v>-39.018177134543734</v>
      </c>
      <c r="K158" s="4"/>
      <c r="L158" s="4">
        <v>-4151332.6354620717</v>
      </c>
      <c r="M158" s="4">
        <f t="shared" si="74"/>
        <v>-65.856536510280975</v>
      </c>
      <c r="N158" s="21"/>
      <c r="O158" s="4">
        <f t="shared" si="75"/>
        <v>612768.46924938017</v>
      </c>
      <c r="P158" s="4">
        <f t="shared" si="76"/>
        <v>9.7209288224091015</v>
      </c>
      <c r="Q158" s="21"/>
      <c r="R158" s="4">
        <f t="shared" si="77"/>
        <v>-3538564.1662126915</v>
      </c>
      <c r="S158" s="4">
        <f t="shared" si="78"/>
        <v>-56.135607687871875</v>
      </c>
      <c r="T158" s="21"/>
      <c r="U158" s="21"/>
      <c r="V158" s="21"/>
      <c r="W158" s="22">
        <v>15599516.899533704</v>
      </c>
      <c r="X158" s="6"/>
      <c r="Y158" s="2">
        <v>1298000.2862068939</v>
      </c>
      <c r="Z158" s="82">
        <f t="shared" si="79"/>
        <v>1777251.1504644817</v>
      </c>
      <c r="AA158" s="82">
        <f t="shared" si="80"/>
        <v>1777514.0088330959</v>
      </c>
      <c r="AB158" s="2"/>
      <c r="AC158" s="2">
        <v>1176361.11901836</v>
      </c>
      <c r="AD158" s="2">
        <v>1646731.89872977</v>
      </c>
      <c r="AE158" s="2">
        <v>470370.77971140994</v>
      </c>
      <c r="AF158" s="2">
        <f t="shared" si="81"/>
        <v>7.6028121114535772</v>
      </c>
      <c r="AG158" s="83"/>
      <c r="AH158" s="6">
        <v>9016629.417610975</v>
      </c>
      <c r="AI158" s="6">
        <v>193785.0307321249</v>
      </c>
      <c r="AJ158" s="6">
        <v>303552.02714279003</v>
      </c>
      <c r="AK158" s="30">
        <f t="shared" si="82"/>
        <v>84994.567599981223</v>
      </c>
      <c r="AL158" s="6"/>
      <c r="AM158" s="6">
        <f t="shared" si="83"/>
        <v>-2440871.0435255421</v>
      </c>
      <c r="AN158" s="6">
        <f t="shared" si="84"/>
        <v>1777514.0088330959</v>
      </c>
      <c r="AO158" s="7"/>
      <c r="AP158" s="6">
        <f t="shared" si="85"/>
        <v>-663357.03469244624</v>
      </c>
      <c r="AQ158" s="6">
        <f t="shared" si="86"/>
        <v>-10.523463333530779</v>
      </c>
      <c r="AR158" s="7"/>
      <c r="AS158" s="6">
        <f t="shared" si="87"/>
        <v>663357.03469244624</v>
      </c>
      <c r="AT158" s="6">
        <f t="shared" si="88"/>
        <v>10.523463333530779</v>
      </c>
      <c r="AU158" s="7"/>
      <c r="AV158" s="6">
        <f t="shared" si="89"/>
        <v>-3487975.6007696255</v>
      </c>
      <c r="AW158" s="6">
        <f t="shared" si="90"/>
        <v>-55.333073176750197</v>
      </c>
      <c r="AX158" s="21"/>
      <c r="AY158" s="6">
        <f t="shared" si="91"/>
        <v>-228191.03288904022</v>
      </c>
      <c r="AZ158" s="6">
        <f t="shared" si="92"/>
        <v>193785.0307321249</v>
      </c>
      <c r="BA158" s="6">
        <f t="shared" si="93"/>
        <v>84994.567599981223</v>
      </c>
      <c r="BB158" s="6"/>
      <c r="BC158" s="6">
        <f t="shared" si="94"/>
        <v>44324.256491313194</v>
      </c>
      <c r="BD158" s="6">
        <f t="shared" si="95"/>
        <v>6264.308951752857</v>
      </c>
      <c r="BE158" s="6">
        <f t="shared" si="96"/>
        <v>50588.565443066051</v>
      </c>
      <c r="BF158" s="6">
        <f t="shared" si="97"/>
        <v>0.70315782237631186</v>
      </c>
      <c r="BG158" s="6">
        <f t="shared" si="98"/>
        <v>9.9376688745365455E-2</v>
      </c>
      <c r="BH158" s="6">
        <f t="shared" si="99"/>
        <v>0.80253451112167729</v>
      </c>
      <c r="BI158" s="6"/>
      <c r="BJ158" s="6">
        <f t="shared" si="100"/>
        <v>-44324.256491313194</v>
      </c>
      <c r="BK158" s="6">
        <f t="shared" si="101"/>
        <v>-6264.308951752857</v>
      </c>
      <c r="BL158" s="6">
        <f t="shared" si="102"/>
        <v>-50588.565443066051</v>
      </c>
      <c r="BM158" s="6">
        <f t="shared" si="103"/>
        <v>-0.70315782237631186</v>
      </c>
      <c r="BN158" s="6">
        <f t="shared" si="104"/>
        <v>-9.9376688745365455E-2</v>
      </c>
      <c r="BO158" s="6">
        <f t="shared" si="105"/>
        <v>-0.80253451112167729</v>
      </c>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8" t="s">
        <v>0</v>
      </c>
      <c r="DN158" s="84">
        <v>25658</v>
      </c>
      <c r="DY158" s="8" t="s">
        <v>0</v>
      </c>
      <c r="DZ158" s="8">
        <v>0</v>
      </c>
      <c r="EA158" s="8">
        <v>1</v>
      </c>
      <c r="EB158" s="8">
        <v>0</v>
      </c>
      <c r="EC158" s="8">
        <v>0</v>
      </c>
      <c r="ED158" s="8">
        <v>0</v>
      </c>
      <c r="EE158" s="8">
        <v>1</v>
      </c>
      <c r="EF158" s="8" t="s">
        <v>0</v>
      </c>
    </row>
    <row r="159" spans="1:136" ht="12.75" customHeight="1" x14ac:dyDescent="0.2">
      <c r="A159" s="9">
        <v>355</v>
      </c>
      <c r="B159" s="63"/>
      <c r="C159" s="9">
        <v>6</v>
      </c>
      <c r="D159" s="9" t="s">
        <v>369</v>
      </c>
      <c r="E159" s="9"/>
      <c r="F159" s="2">
        <v>62830</v>
      </c>
      <c r="H159" s="2">
        <v>63934</v>
      </c>
      <c r="I159" s="4">
        <v>-5458216.0430018893</v>
      </c>
      <c r="J159" s="4">
        <f t="shared" si="73"/>
        <v>-86.87276847050596</v>
      </c>
      <c r="K159" s="4"/>
      <c r="L159" s="4">
        <v>-6536627.9883439448</v>
      </c>
      <c r="M159" s="4">
        <f t="shared" si="74"/>
        <v>-102.24024757318398</v>
      </c>
      <c r="N159" s="21"/>
      <c r="O159" s="4">
        <f t="shared" si="75"/>
        <v>410944.55526461487</v>
      </c>
      <c r="P159" s="4">
        <f t="shared" si="76"/>
        <v>6.4276371768482319</v>
      </c>
      <c r="Q159" s="21"/>
      <c r="R159" s="4">
        <f t="shared" si="77"/>
        <v>-6125683.4330793303</v>
      </c>
      <c r="S159" s="4">
        <f t="shared" si="78"/>
        <v>-95.812610396335756</v>
      </c>
      <c r="T159" s="21"/>
      <c r="U159" s="21"/>
      <c r="V159" s="21"/>
      <c r="W159" s="22">
        <v>15467327.483403947</v>
      </c>
      <c r="X159" s="6"/>
      <c r="Y159" s="2">
        <v>5401040.6168748038</v>
      </c>
      <c r="Z159" s="82">
        <f t="shared" si="79"/>
        <v>1918683.0214318233</v>
      </c>
      <c r="AA159" s="82">
        <f t="shared" si="80"/>
        <v>1918966.7978067999</v>
      </c>
      <c r="AB159" s="2"/>
      <c r="AC159" s="2">
        <v>5119483.6263159299</v>
      </c>
      <c r="AD159" s="2">
        <v>1697258.7112209499</v>
      </c>
      <c r="AE159" s="2">
        <v>-3422224.91509498</v>
      </c>
      <c r="AF159" s="2">
        <f t="shared" si="81"/>
        <v>-54.468007561594462</v>
      </c>
      <c r="AG159" s="83"/>
      <c r="AH159" s="6">
        <v>9746291.1827061083</v>
      </c>
      <c r="AI159" s="6">
        <v>229378.1996421068</v>
      </c>
      <c r="AJ159" s="6">
        <v>384124.47879180202</v>
      </c>
      <c r="AK159" s="30">
        <f t="shared" si="82"/>
        <v>107554.85406170458</v>
      </c>
      <c r="AL159" s="6"/>
      <c r="AM159" s="6">
        <f t="shared" si="83"/>
        <v>-2420187.241573873</v>
      </c>
      <c r="AN159" s="6">
        <f t="shared" si="84"/>
        <v>1918966.7978067999</v>
      </c>
      <c r="AO159" s="7"/>
      <c r="AP159" s="6">
        <f t="shared" si="85"/>
        <v>-501220.4437670731</v>
      </c>
      <c r="AQ159" s="6">
        <f t="shared" si="86"/>
        <v>-7.8396540771275554</v>
      </c>
      <c r="AR159" s="7"/>
      <c r="AS159" s="6">
        <f t="shared" si="87"/>
        <v>501220.4437670731</v>
      </c>
      <c r="AT159" s="6">
        <f t="shared" si="88"/>
        <v>7.8396540771275554</v>
      </c>
      <c r="AU159" s="7"/>
      <c r="AV159" s="6">
        <f t="shared" si="89"/>
        <v>-6035407.5445768721</v>
      </c>
      <c r="AW159" s="6">
        <f t="shared" si="90"/>
        <v>-94.40059349605643</v>
      </c>
      <c r="AX159" s="21"/>
      <c r="AY159" s="6">
        <f t="shared" si="91"/>
        <v>-246657.16520135332</v>
      </c>
      <c r="AZ159" s="6">
        <f t="shared" si="92"/>
        <v>229378.1996421068</v>
      </c>
      <c r="BA159" s="6">
        <f t="shared" si="93"/>
        <v>107554.85406170458</v>
      </c>
      <c r="BB159" s="6"/>
      <c r="BC159" s="6">
        <f t="shared" si="94"/>
        <v>67822.46094239963</v>
      </c>
      <c r="BD159" s="6">
        <f t="shared" si="95"/>
        <v>22453.427560058582</v>
      </c>
      <c r="BE159" s="6">
        <f t="shared" si="96"/>
        <v>90275.888502458212</v>
      </c>
      <c r="BF159" s="6">
        <f t="shared" si="97"/>
        <v>1.0608199227703512</v>
      </c>
      <c r="BG159" s="6">
        <f t="shared" si="98"/>
        <v>0.3511969775089715</v>
      </c>
      <c r="BH159" s="6">
        <f t="shared" si="99"/>
        <v>1.4120169002793226</v>
      </c>
      <c r="BI159" s="6"/>
      <c r="BJ159" s="6">
        <f t="shared" si="100"/>
        <v>-67822.46094239963</v>
      </c>
      <c r="BK159" s="6">
        <f t="shared" si="101"/>
        <v>-22453.427560058582</v>
      </c>
      <c r="BL159" s="6">
        <f t="shared" si="102"/>
        <v>-90275.888502458212</v>
      </c>
      <c r="BM159" s="6">
        <f t="shared" si="103"/>
        <v>-1.0608199227703512</v>
      </c>
      <c r="BN159" s="6">
        <f t="shared" si="104"/>
        <v>-0.3511969775089715</v>
      </c>
      <c r="BO159" s="6">
        <f t="shared" si="105"/>
        <v>-1.4120169002793226</v>
      </c>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8" t="s">
        <v>0</v>
      </c>
      <c r="DN159" s="84">
        <v>25780</v>
      </c>
      <c r="DY159" s="8" t="s">
        <v>0</v>
      </c>
      <c r="DZ159" s="8">
        <v>0</v>
      </c>
      <c r="EA159" s="8">
        <v>1</v>
      </c>
      <c r="EB159" s="8">
        <v>0</v>
      </c>
      <c r="EC159" s="8">
        <v>0</v>
      </c>
      <c r="ED159" s="8">
        <v>0</v>
      </c>
      <c r="EE159" s="8">
        <v>1</v>
      </c>
      <c r="EF159" s="8" t="s">
        <v>0</v>
      </c>
    </row>
    <row r="160" spans="1:136" ht="12.75" customHeight="1" x14ac:dyDescent="0.2">
      <c r="A160" s="9">
        <v>1904</v>
      </c>
      <c r="B160" s="63"/>
      <c r="C160" s="9">
        <v>6</v>
      </c>
      <c r="D160" s="9" t="s">
        <v>370</v>
      </c>
      <c r="E160" s="9"/>
      <c r="F160" s="2">
        <v>64450</v>
      </c>
      <c r="H160" s="2">
        <v>64336</v>
      </c>
      <c r="I160" s="4">
        <v>-1219764.719483139</v>
      </c>
      <c r="J160" s="4">
        <f t="shared" si="73"/>
        <v>-18.925752047837687</v>
      </c>
      <c r="K160" s="4"/>
      <c r="L160" s="4">
        <v>-2102439.0117954174</v>
      </c>
      <c r="M160" s="4">
        <f t="shared" si="74"/>
        <v>-32.679044575283157</v>
      </c>
      <c r="N160" s="21"/>
      <c r="O160" s="4">
        <f t="shared" si="75"/>
        <v>489346.44166891859</v>
      </c>
      <c r="P160" s="4">
        <f t="shared" si="76"/>
        <v>7.6061060940829179</v>
      </c>
      <c r="Q160" s="21"/>
      <c r="R160" s="4">
        <f t="shared" si="77"/>
        <v>-1613092.5701264988</v>
      </c>
      <c r="S160" s="4">
        <f t="shared" si="78"/>
        <v>-25.072938481200243</v>
      </c>
      <c r="T160" s="21"/>
      <c r="U160" s="21"/>
      <c r="V160" s="21"/>
      <c r="W160" s="22">
        <v>11402754.702708188</v>
      </c>
      <c r="X160" s="6"/>
      <c r="Y160" s="2">
        <v>1380827.5765110902</v>
      </c>
      <c r="Z160" s="82">
        <f t="shared" si="79"/>
        <v>1264344.1424011472</v>
      </c>
      <c r="AA160" s="82">
        <f t="shared" si="80"/>
        <v>1264531.1409795708</v>
      </c>
      <c r="AB160" s="2"/>
      <c r="AC160" s="2">
        <v>919417.08436674497</v>
      </c>
      <c r="AD160" s="2">
        <v>802727.247752939</v>
      </c>
      <c r="AE160" s="2">
        <v>-116689.83661380596</v>
      </c>
      <c r="AF160" s="2">
        <f t="shared" si="81"/>
        <v>-1.8105482795004804</v>
      </c>
      <c r="AG160" s="83"/>
      <c r="AH160" s="6">
        <v>5763960.8718252396</v>
      </c>
      <c r="AI160" s="6">
        <v>112711.70154827692</v>
      </c>
      <c r="AJ160" s="6">
        <v>226727.13138442967</v>
      </c>
      <c r="AK160" s="30">
        <f t="shared" si="82"/>
        <v>63483.596787640316</v>
      </c>
      <c r="AL160" s="6"/>
      <c r="AM160" s="6">
        <f t="shared" si="83"/>
        <v>-1784199.7255118256</v>
      </c>
      <c r="AN160" s="6">
        <f t="shared" si="84"/>
        <v>1264531.1409795708</v>
      </c>
      <c r="AO160" s="7"/>
      <c r="AP160" s="6">
        <f t="shared" si="85"/>
        <v>-519668.58453225484</v>
      </c>
      <c r="AQ160" s="6">
        <f t="shared" si="86"/>
        <v>-8.0774152034981164</v>
      </c>
      <c r="AR160" s="7"/>
      <c r="AS160" s="6">
        <f t="shared" si="87"/>
        <v>519668.58453225484</v>
      </c>
      <c r="AT160" s="6">
        <f t="shared" si="88"/>
        <v>8.0774152034981164</v>
      </c>
      <c r="AU160" s="7"/>
      <c r="AV160" s="6">
        <f t="shared" si="89"/>
        <v>-1582770.4272631626</v>
      </c>
      <c r="AW160" s="6">
        <f t="shared" si="90"/>
        <v>-24.601629371785044</v>
      </c>
      <c r="AX160" s="21"/>
      <c r="AY160" s="6">
        <f t="shared" si="91"/>
        <v>-145873.1554725811</v>
      </c>
      <c r="AZ160" s="6">
        <f t="shared" si="92"/>
        <v>112711.70154827692</v>
      </c>
      <c r="BA160" s="6">
        <f t="shared" si="93"/>
        <v>63483.596787640316</v>
      </c>
      <c r="BB160" s="6"/>
      <c r="BC160" s="6">
        <f t="shared" si="94"/>
        <v>17167.566961341479</v>
      </c>
      <c r="BD160" s="6">
        <f t="shared" si="95"/>
        <v>13154.575901994751</v>
      </c>
      <c r="BE160" s="6">
        <f t="shared" si="96"/>
        <v>30322.14286333623</v>
      </c>
      <c r="BF160" s="6">
        <f t="shared" si="97"/>
        <v>0.26684231163487748</v>
      </c>
      <c r="BG160" s="6">
        <f t="shared" si="98"/>
        <v>0.20446679778032129</v>
      </c>
      <c r="BH160" s="6">
        <f t="shared" si="99"/>
        <v>0.47130910941519882</v>
      </c>
      <c r="BI160" s="6"/>
      <c r="BJ160" s="6">
        <f t="shared" si="100"/>
        <v>-17167.566961341479</v>
      </c>
      <c r="BK160" s="6">
        <f t="shared" si="101"/>
        <v>-13154.575901994751</v>
      </c>
      <c r="BL160" s="6">
        <f t="shared" si="102"/>
        <v>-30322.14286333623</v>
      </c>
      <c r="BM160" s="6">
        <f t="shared" si="103"/>
        <v>-0.26684231163487748</v>
      </c>
      <c r="BN160" s="6">
        <f t="shared" si="104"/>
        <v>-0.20446679778032129</v>
      </c>
      <c r="BO160" s="6">
        <f t="shared" si="105"/>
        <v>-0.47130910941519882</v>
      </c>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8" t="s">
        <v>0</v>
      </c>
      <c r="DN160" s="84">
        <v>25840</v>
      </c>
      <c r="DY160" s="8" t="s">
        <v>0</v>
      </c>
      <c r="DZ160" s="8">
        <v>0</v>
      </c>
      <c r="EA160" s="8">
        <v>1</v>
      </c>
      <c r="EB160" s="8">
        <v>0</v>
      </c>
      <c r="EC160" s="8">
        <v>0</v>
      </c>
      <c r="ED160" s="8">
        <v>0</v>
      </c>
      <c r="EE160" s="8">
        <v>1</v>
      </c>
      <c r="EF160" s="8" t="s">
        <v>0</v>
      </c>
    </row>
    <row r="161" spans="1:136" ht="12.75" customHeight="1" x14ac:dyDescent="0.2">
      <c r="A161" s="9">
        <v>345</v>
      </c>
      <c r="B161" s="63"/>
      <c r="C161" s="9">
        <v>6</v>
      </c>
      <c r="D161" s="9" t="s">
        <v>372</v>
      </c>
      <c r="E161" s="9"/>
      <c r="F161" s="2">
        <v>64277</v>
      </c>
      <c r="H161" s="2">
        <v>65589</v>
      </c>
      <c r="I161" s="4">
        <v>638350.52903408837</v>
      </c>
      <c r="J161" s="4">
        <f t="shared" si="73"/>
        <v>9.9312433535181857</v>
      </c>
      <c r="K161" s="4"/>
      <c r="L161" s="4">
        <v>-658594.14033148065</v>
      </c>
      <c r="M161" s="4">
        <f t="shared" si="74"/>
        <v>-10.041228564720923</v>
      </c>
      <c r="N161" s="21"/>
      <c r="O161" s="4">
        <f t="shared" si="75"/>
        <v>620069.89129465632</v>
      </c>
      <c r="P161" s="4">
        <f t="shared" si="76"/>
        <v>9.4538701808939969</v>
      </c>
      <c r="Q161" s="21"/>
      <c r="R161" s="4">
        <f t="shared" si="77"/>
        <v>-38524.249036824331</v>
      </c>
      <c r="S161" s="4">
        <f t="shared" si="78"/>
        <v>-0.58735838382692729</v>
      </c>
      <c r="T161" s="21"/>
      <c r="U161" s="21"/>
      <c r="V161" s="21"/>
      <c r="W161" s="22">
        <v>19355267.451112941</v>
      </c>
      <c r="X161" s="6"/>
      <c r="Y161" s="2">
        <v>2135626.3712346409</v>
      </c>
      <c r="Z161" s="82">
        <f t="shared" si="79"/>
        <v>2336411.1945821587</v>
      </c>
      <c r="AA161" s="82">
        <f t="shared" si="80"/>
        <v>2336756.7536410796</v>
      </c>
      <c r="AB161" s="2"/>
      <c r="AC161" s="2">
        <v>1275091.5456751599</v>
      </c>
      <c r="AD161" s="2">
        <v>1471859.99907906</v>
      </c>
      <c r="AE161" s="2">
        <v>196768.45340390014</v>
      </c>
      <c r="AF161" s="2">
        <f t="shared" si="81"/>
        <v>3.0612575789769303</v>
      </c>
      <c r="AG161" s="83"/>
      <c r="AH161" s="6">
        <v>9467284.3546296488</v>
      </c>
      <c r="AI161" s="6">
        <v>219491.20827822309</v>
      </c>
      <c r="AJ161" s="6">
        <v>327911.14043202664</v>
      </c>
      <c r="AK161" s="30">
        <f t="shared" si="82"/>
        <v>91815.119320967468</v>
      </c>
      <c r="AL161" s="6"/>
      <c r="AM161" s="6">
        <f t="shared" si="83"/>
        <v>-3028536.8556846911</v>
      </c>
      <c r="AN161" s="6">
        <f t="shared" si="84"/>
        <v>2336756.7536410796</v>
      </c>
      <c r="AO161" s="7"/>
      <c r="AP161" s="6">
        <f t="shared" si="85"/>
        <v>-691780.10204361146</v>
      </c>
      <c r="AQ161" s="6">
        <f t="shared" si="86"/>
        <v>-10.547196969668869</v>
      </c>
      <c r="AR161" s="7"/>
      <c r="AS161" s="6">
        <f t="shared" si="87"/>
        <v>691780.10204361146</v>
      </c>
      <c r="AT161" s="6">
        <f t="shared" si="88"/>
        <v>10.547196969668869</v>
      </c>
      <c r="AU161" s="7"/>
      <c r="AV161" s="6">
        <f t="shared" si="89"/>
        <v>33185.961712130811</v>
      </c>
      <c r="AW161" s="6">
        <f t="shared" si="90"/>
        <v>0.5059684049479457</v>
      </c>
      <c r="AX161" s="21"/>
      <c r="AY161" s="6">
        <f t="shared" si="91"/>
        <v>-239596.1168502355</v>
      </c>
      <c r="AZ161" s="6">
        <f t="shared" si="92"/>
        <v>219491.20827822309</v>
      </c>
      <c r="BA161" s="6">
        <f t="shared" si="93"/>
        <v>91815.119320967468</v>
      </c>
      <c r="BB161" s="6"/>
      <c r="BC161" s="6">
        <f t="shared" si="94"/>
        <v>62560.321572691551</v>
      </c>
      <c r="BD161" s="6">
        <f t="shared" si="95"/>
        <v>9149.8891762636486</v>
      </c>
      <c r="BE161" s="6">
        <f t="shared" si="96"/>
        <v>71710.2107489552</v>
      </c>
      <c r="BF161" s="6">
        <f t="shared" si="97"/>
        <v>0.95382337850388865</v>
      </c>
      <c r="BG161" s="6">
        <f t="shared" si="98"/>
        <v>0.1395034102709852</v>
      </c>
      <c r="BH161" s="6">
        <f t="shared" si="99"/>
        <v>1.0933267887748739</v>
      </c>
      <c r="BI161" s="6"/>
      <c r="BJ161" s="6">
        <f t="shared" si="100"/>
        <v>-62560.321572691551</v>
      </c>
      <c r="BK161" s="6">
        <f t="shared" si="101"/>
        <v>-9149.8891762636486</v>
      </c>
      <c r="BL161" s="6">
        <f t="shared" si="102"/>
        <v>-71710.2107489552</v>
      </c>
      <c r="BM161" s="6">
        <f t="shared" si="103"/>
        <v>-0.95382337850388865</v>
      </c>
      <c r="BN161" s="6">
        <f t="shared" si="104"/>
        <v>-0.1395034102709852</v>
      </c>
      <c r="BO161" s="6">
        <f t="shared" si="105"/>
        <v>-1.0933267887748739</v>
      </c>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8" t="s">
        <v>0</v>
      </c>
      <c r="DN161" s="84">
        <v>25882</v>
      </c>
      <c r="DY161" s="8" t="s">
        <v>0</v>
      </c>
      <c r="DZ161" s="8">
        <v>0</v>
      </c>
      <c r="EA161" s="8">
        <v>1</v>
      </c>
      <c r="EB161" s="8">
        <v>0</v>
      </c>
      <c r="EC161" s="8">
        <v>0</v>
      </c>
      <c r="ED161" s="8">
        <v>0</v>
      </c>
      <c r="EE161" s="8">
        <v>1</v>
      </c>
      <c r="EF161" s="8" t="s">
        <v>0</v>
      </c>
    </row>
    <row r="162" spans="1:136" ht="12.75" customHeight="1" x14ac:dyDescent="0.2">
      <c r="A162" s="9">
        <v>307</v>
      </c>
      <c r="B162" s="63"/>
      <c r="C162" s="9">
        <v>6</v>
      </c>
      <c r="D162" s="9" t="s">
        <v>414</v>
      </c>
      <c r="E162" s="9"/>
      <c r="F162" s="2">
        <v>154337</v>
      </c>
      <c r="H162" s="2">
        <v>156286</v>
      </c>
      <c r="I162" s="4">
        <v>819752.55777387321</v>
      </c>
      <c r="J162" s="4">
        <f t="shared" si="73"/>
        <v>5.3114454587938935</v>
      </c>
      <c r="K162" s="4"/>
      <c r="L162" s="4">
        <v>-1611208.0423482992</v>
      </c>
      <c r="M162" s="4">
        <f t="shared" si="74"/>
        <v>-10.309356195361703</v>
      </c>
      <c r="N162" s="21"/>
      <c r="O162" s="4">
        <f t="shared" si="75"/>
        <v>2049570.6054952336</v>
      </c>
      <c r="P162" s="4">
        <f t="shared" si="76"/>
        <v>13.114230356495359</v>
      </c>
      <c r="Q162" s="21"/>
      <c r="R162" s="4">
        <f t="shared" si="77"/>
        <v>438362.56314693438</v>
      </c>
      <c r="S162" s="4">
        <f t="shared" si="78"/>
        <v>2.8048741611336547</v>
      </c>
      <c r="T162" s="21"/>
      <c r="U162" s="21"/>
      <c r="V162" s="21"/>
      <c r="W162" s="22">
        <v>43827517.661704265</v>
      </c>
      <c r="X162" s="6"/>
      <c r="Y162" s="2">
        <v>5566122.2348825326</v>
      </c>
      <c r="Z162" s="82">
        <f t="shared" si="79"/>
        <v>4959721.9883079287</v>
      </c>
      <c r="AA162" s="82">
        <f t="shared" si="80"/>
        <v>4960455.5393484142</v>
      </c>
      <c r="AB162" s="2"/>
      <c r="AC162" s="2">
        <v>4789804.9286979297</v>
      </c>
      <c r="AD162" s="2">
        <v>4190966.93389619</v>
      </c>
      <c r="AE162" s="2">
        <v>-598837.9948017397</v>
      </c>
      <c r="AF162" s="2">
        <f t="shared" si="81"/>
        <v>-3.8800676105000078</v>
      </c>
      <c r="AG162" s="83"/>
      <c r="AH162" s="6">
        <v>25947161.944237705</v>
      </c>
      <c r="AI162" s="6">
        <v>322315.91846261581</v>
      </c>
      <c r="AJ162" s="6">
        <v>650200.94702807453</v>
      </c>
      <c r="AK162" s="30">
        <f t="shared" si="82"/>
        <v>182056.2651678609</v>
      </c>
      <c r="AL162" s="6"/>
      <c r="AM162" s="6">
        <f t="shared" si="83"/>
        <v>-6857732.8041008729</v>
      </c>
      <c r="AN162" s="6">
        <f t="shared" si="84"/>
        <v>4960455.5393484142</v>
      </c>
      <c r="AO162" s="7"/>
      <c r="AP162" s="6">
        <f t="shared" si="85"/>
        <v>-1897277.2647524588</v>
      </c>
      <c r="AQ162" s="6">
        <f t="shared" si="86"/>
        <v>-12.139777489682114</v>
      </c>
      <c r="AR162" s="7"/>
      <c r="AS162" s="6">
        <f t="shared" si="87"/>
        <v>1897277.2647524588</v>
      </c>
      <c r="AT162" s="6">
        <f t="shared" si="88"/>
        <v>12.139777489682114</v>
      </c>
      <c r="AU162" s="7"/>
      <c r="AV162" s="6">
        <f t="shared" si="89"/>
        <v>286069.22240415961</v>
      </c>
      <c r="AW162" s="6">
        <f t="shared" si="90"/>
        <v>1.8304212943204101</v>
      </c>
      <c r="AX162" s="21"/>
      <c r="AY162" s="6">
        <f t="shared" si="91"/>
        <v>-656665.52437325183</v>
      </c>
      <c r="AZ162" s="6">
        <f t="shared" si="92"/>
        <v>322315.91846261581</v>
      </c>
      <c r="BA162" s="6">
        <f t="shared" si="93"/>
        <v>182056.2651678609</v>
      </c>
      <c r="BB162" s="6"/>
      <c r="BC162" s="6">
        <f t="shared" si="94"/>
        <v>-107787.4753802045</v>
      </c>
      <c r="BD162" s="6">
        <f t="shared" si="95"/>
        <v>-44505.865362570185</v>
      </c>
      <c r="BE162" s="6">
        <f t="shared" si="96"/>
        <v>-152293.34074277469</v>
      </c>
      <c r="BF162" s="6">
        <f t="shared" si="97"/>
        <v>-0.68968093994474555</v>
      </c>
      <c r="BG162" s="6">
        <f t="shared" si="98"/>
        <v>-0.28477192686849867</v>
      </c>
      <c r="BH162" s="6">
        <f t="shared" si="99"/>
        <v>-0.97445286681324417</v>
      </c>
      <c r="BI162" s="6"/>
      <c r="BJ162" s="6">
        <f t="shared" si="100"/>
        <v>107787.4753802045</v>
      </c>
      <c r="BK162" s="6">
        <f t="shared" si="101"/>
        <v>44505.865362570185</v>
      </c>
      <c r="BL162" s="6">
        <f t="shared" si="102"/>
        <v>152293.34074277469</v>
      </c>
      <c r="BM162" s="6">
        <f t="shared" si="103"/>
        <v>0.68968093994474555</v>
      </c>
      <c r="BN162" s="6">
        <f t="shared" si="104"/>
        <v>0.28477192686849867</v>
      </c>
      <c r="BO162" s="6">
        <f t="shared" si="105"/>
        <v>0.97445286681324417</v>
      </c>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8" t="s">
        <v>0</v>
      </c>
      <c r="DN162" s="84">
        <v>26051</v>
      </c>
      <c r="DY162" s="8" t="s">
        <v>0</v>
      </c>
      <c r="DZ162" s="8">
        <v>0</v>
      </c>
      <c r="EA162" s="8">
        <v>1</v>
      </c>
      <c r="EB162" s="8">
        <v>0</v>
      </c>
      <c r="EC162" s="8">
        <v>0</v>
      </c>
      <c r="ED162" s="8">
        <v>0</v>
      </c>
      <c r="EE162" s="8">
        <v>1</v>
      </c>
      <c r="EF162" s="8" t="s">
        <v>0</v>
      </c>
    </row>
    <row r="163" spans="1:136" ht="12.75" customHeight="1" x14ac:dyDescent="0.2">
      <c r="A163" s="9">
        <v>344</v>
      </c>
      <c r="B163" s="63"/>
      <c r="C163" s="9">
        <v>6</v>
      </c>
      <c r="D163" s="9" t="s">
        <v>425</v>
      </c>
      <c r="E163" s="9"/>
      <c r="F163" s="2">
        <v>343038</v>
      </c>
      <c r="H163" s="2">
        <v>352866</v>
      </c>
      <c r="I163" s="4">
        <v>-356852.7570547685</v>
      </c>
      <c r="J163" s="4">
        <f t="shared" si="73"/>
        <v>-1.0402717980362772</v>
      </c>
      <c r="K163" s="4"/>
      <c r="L163" s="4">
        <v>-6995940.4086804911</v>
      </c>
      <c r="M163" s="4">
        <f t="shared" si="74"/>
        <v>-19.826054107452947</v>
      </c>
      <c r="N163" s="21"/>
      <c r="O163" s="4">
        <f t="shared" si="75"/>
        <v>-4616783.9879598711</v>
      </c>
      <c r="P163" s="4">
        <f t="shared" si="76"/>
        <v>-13.083674788616277</v>
      </c>
      <c r="Q163" s="21"/>
      <c r="R163" s="4">
        <f t="shared" si="77"/>
        <v>-11612724.396640362</v>
      </c>
      <c r="S163" s="4">
        <f t="shared" si="78"/>
        <v>-32.909728896069225</v>
      </c>
      <c r="T163" s="21"/>
      <c r="U163" s="21"/>
      <c r="V163" s="21"/>
      <c r="W163" s="22">
        <v>83679775.162605643</v>
      </c>
      <c r="X163" s="6"/>
      <c r="Y163" s="2">
        <v>13124633.1565791</v>
      </c>
      <c r="Z163" s="82">
        <f t="shared" si="79"/>
        <v>18371056.021112628</v>
      </c>
      <c r="AA163" s="82">
        <f t="shared" si="80"/>
        <v>18373773.130517323</v>
      </c>
      <c r="AB163" s="2"/>
      <c r="AC163" s="2">
        <v>5562290.2787242299</v>
      </c>
      <c r="AD163" s="2">
        <v>10662590.127969701</v>
      </c>
      <c r="AE163" s="2">
        <v>5100299.8492454709</v>
      </c>
      <c r="AF163" s="2">
        <f t="shared" si="81"/>
        <v>14.868031673591471</v>
      </c>
      <c r="AG163" s="83"/>
      <c r="AH163" s="6">
        <v>75299138.689337403</v>
      </c>
      <c r="AI163" s="6">
        <v>860168.24865790119</v>
      </c>
      <c r="AJ163" s="6">
        <v>1364110.3441972265</v>
      </c>
      <c r="AK163" s="30">
        <f t="shared" si="82"/>
        <v>381950.89637522347</v>
      </c>
      <c r="AL163" s="6"/>
      <c r="AM163" s="6">
        <f t="shared" si="83"/>
        <v>-13093452.921560502</v>
      </c>
      <c r="AN163" s="6">
        <f t="shared" si="84"/>
        <v>18373773.130517323</v>
      </c>
      <c r="AO163" s="7"/>
      <c r="AP163" s="6">
        <f t="shared" si="85"/>
        <v>5280320.2089568209</v>
      </c>
      <c r="AQ163" s="6">
        <f t="shared" si="86"/>
        <v>14.964094610863107</v>
      </c>
      <c r="AR163" s="7"/>
      <c r="AS163" s="6">
        <f t="shared" si="87"/>
        <v>-5280320.2089568209</v>
      </c>
      <c r="AT163" s="6">
        <f t="shared" si="88"/>
        <v>-14.964094610863107</v>
      </c>
      <c r="AU163" s="7"/>
      <c r="AV163" s="6">
        <f t="shared" si="89"/>
        <v>-12276260.617637312</v>
      </c>
      <c r="AW163" s="6">
        <f t="shared" si="90"/>
        <v>-34.790148718316054</v>
      </c>
      <c r="AX163" s="21"/>
      <c r="AY163" s="6">
        <f t="shared" si="91"/>
        <v>-1905655.3660300761</v>
      </c>
      <c r="AZ163" s="6">
        <f t="shared" si="92"/>
        <v>860168.24865790119</v>
      </c>
      <c r="BA163" s="6">
        <f t="shared" si="93"/>
        <v>381950.89637522347</v>
      </c>
      <c r="BB163" s="6"/>
      <c r="BC163" s="6">
        <f t="shared" si="94"/>
        <v>-387999.66941059299</v>
      </c>
      <c r="BD163" s="6">
        <f t="shared" si="95"/>
        <v>-275536.55158635724</v>
      </c>
      <c r="BE163" s="6">
        <f t="shared" si="96"/>
        <v>-663536.22099695029</v>
      </c>
      <c r="BF163" s="6">
        <f t="shared" si="97"/>
        <v>-1.0995666043500734</v>
      </c>
      <c r="BG163" s="6">
        <f t="shared" si="98"/>
        <v>-0.78085321789675755</v>
      </c>
      <c r="BH163" s="6">
        <f t="shared" si="99"/>
        <v>-1.8804198222468311</v>
      </c>
      <c r="BI163" s="6"/>
      <c r="BJ163" s="6">
        <f t="shared" si="100"/>
        <v>387999.66941059299</v>
      </c>
      <c r="BK163" s="6">
        <f t="shared" si="101"/>
        <v>275536.55158635724</v>
      </c>
      <c r="BL163" s="6">
        <f t="shared" si="102"/>
        <v>663536.22099695029</v>
      </c>
      <c r="BM163" s="6">
        <f t="shared" si="103"/>
        <v>1.0995666043500734</v>
      </c>
      <c r="BN163" s="6">
        <f t="shared" si="104"/>
        <v>0.78085321789675755</v>
      </c>
      <c r="BO163" s="6">
        <f t="shared" si="105"/>
        <v>1.8804198222468311</v>
      </c>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8" t="s">
        <v>0</v>
      </c>
      <c r="DN163" s="84">
        <v>26140</v>
      </c>
      <c r="DY163" s="8" t="s">
        <v>0</v>
      </c>
      <c r="DZ163" s="8">
        <v>0</v>
      </c>
      <c r="EA163" s="8">
        <v>1</v>
      </c>
      <c r="EB163" s="8">
        <v>0</v>
      </c>
      <c r="EC163" s="8">
        <v>0</v>
      </c>
      <c r="ED163" s="8">
        <v>0</v>
      </c>
      <c r="EE163" s="8">
        <v>1</v>
      </c>
      <c r="EF163" s="8" t="s">
        <v>0</v>
      </c>
    </row>
    <row r="164" spans="1:136" ht="12.75" customHeight="1" x14ac:dyDescent="0.2">
      <c r="A164" s="9">
        <v>370</v>
      </c>
      <c r="B164" s="63"/>
      <c r="C164" s="9">
        <v>7</v>
      </c>
      <c r="D164" s="9" t="s">
        <v>86</v>
      </c>
      <c r="E164" s="9"/>
      <c r="F164" s="2">
        <v>9205</v>
      </c>
      <c r="H164" s="2">
        <v>9748</v>
      </c>
      <c r="I164" s="4">
        <v>-469745.57733701752</v>
      </c>
      <c r="J164" s="4">
        <f t="shared" si="73"/>
        <v>-51.031567336992666</v>
      </c>
      <c r="K164" s="4"/>
      <c r="L164" s="4">
        <v>-1273020.3151946226</v>
      </c>
      <c r="M164" s="4">
        <f t="shared" si="74"/>
        <v>-130.59297447626412</v>
      </c>
      <c r="N164" s="21"/>
      <c r="O164" s="4">
        <f t="shared" si="75"/>
        <v>268360.50099717238</v>
      </c>
      <c r="P164" s="4">
        <f t="shared" si="76"/>
        <v>27.529801087112471</v>
      </c>
      <c r="Q164" s="21"/>
      <c r="R164" s="4">
        <f t="shared" si="77"/>
        <v>-1004659.8141974502</v>
      </c>
      <c r="S164" s="4">
        <f t="shared" si="78"/>
        <v>-103.06317338915164</v>
      </c>
      <c r="T164" s="21"/>
      <c r="U164" s="21"/>
      <c r="V164" s="21"/>
      <c r="W164" s="22">
        <v>1905842.2297187119</v>
      </c>
      <c r="X164" s="6"/>
      <c r="Y164" s="2">
        <v>267281.07555686141</v>
      </c>
      <c r="Z164" s="82">
        <f t="shared" si="79"/>
        <v>15441.375240546098</v>
      </c>
      <c r="AA164" s="82">
        <f t="shared" si="80"/>
        <v>15443.659045344215</v>
      </c>
      <c r="AB164" s="2"/>
      <c r="AC164" s="2">
        <v>265883.80970472499</v>
      </c>
      <c r="AD164" s="2">
        <v>28072.521090477701</v>
      </c>
      <c r="AE164" s="2">
        <v>-237811.28861424729</v>
      </c>
      <c r="AF164" s="2">
        <f t="shared" si="81"/>
        <v>-25.835012342666733</v>
      </c>
      <c r="AG164" s="83"/>
      <c r="AH164" s="6">
        <v>606047.19728362234</v>
      </c>
      <c r="AI164" s="6">
        <v>19773.982727767841</v>
      </c>
      <c r="AJ164" s="6">
        <v>35601.780961191384</v>
      </c>
      <c r="AK164" s="30">
        <f t="shared" si="82"/>
        <v>9968.4986691335889</v>
      </c>
      <c r="AL164" s="6"/>
      <c r="AM164" s="6">
        <f t="shared" si="83"/>
        <v>-298208.92159728438</v>
      </c>
      <c r="AN164" s="6">
        <f t="shared" si="84"/>
        <v>15443.659045344215</v>
      </c>
      <c r="AO164" s="7"/>
      <c r="AP164" s="6">
        <f t="shared" si="85"/>
        <v>-282765.26255194016</v>
      </c>
      <c r="AQ164" s="6">
        <f t="shared" si="86"/>
        <v>-29.007515649563004</v>
      </c>
      <c r="AR164" s="7"/>
      <c r="AS164" s="6">
        <f t="shared" si="87"/>
        <v>282765.26255194016</v>
      </c>
      <c r="AT164" s="6">
        <f t="shared" si="88"/>
        <v>29.007515649563004</v>
      </c>
      <c r="AU164" s="7"/>
      <c r="AV164" s="6">
        <f t="shared" si="89"/>
        <v>-990255.05264268245</v>
      </c>
      <c r="AW164" s="6">
        <f t="shared" si="90"/>
        <v>-101.58545882670111</v>
      </c>
      <c r="AX164" s="21"/>
      <c r="AY164" s="6">
        <f t="shared" si="91"/>
        <v>-15337.719842133638</v>
      </c>
      <c r="AZ164" s="6">
        <f t="shared" si="92"/>
        <v>19773.982727767841</v>
      </c>
      <c r="BA164" s="6">
        <f t="shared" si="93"/>
        <v>9968.4986691335889</v>
      </c>
      <c r="BB164" s="6"/>
      <c r="BC164" s="6">
        <f t="shared" si="94"/>
        <v>9728.0687684377808</v>
      </c>
      <c r="BD164" s="6">
        <f t="shared" si="95"/>
        <v>4676.6927863300207</v>
      </c>
      <c r="BE164" s="6">
        <f t="shared" si="96"/>
        <v>14404.761554767801</v>
      </c>
      <c r="BF164" s="6">
        <f t="shared" si="97"/>
        <v>0.99795535170678917</v>
      </c>
      <c r="BG164" s="6">
        <f t="shared" si="98"/>
        <v>0.47975921074374445</v>
      </c>
      <c r="BH164" s="6">
        <f t="shared" si="99"/>
        <v>1.4777145624505337</v>
      </c>
      <c r="BI164" s="6"/>
      <c r="BJ164" s="6">
        <f t="shared" si="100"/>
        <v>-9728.0687684377808</v>
      </c>
      <c r="BK164" s="6">
        <f t="shared" si="101"/>
        <v>-4676.6927863300207</v>
      </c>
      <c r="BL164" s="6">
        <f t="shared" si="102"/>
        <v>-14404.761554767801</v>
      </c>
      <c r="BM164" s="6">
        <f t="shared" si="103"/>
        <v>-0.99795535170678917</v>
      </c>
      <c r="BN164" s="6">
        <f t="shared" si="104"/>
        <v>-0.47975921074374445</v>
      </c>
      <c r="BO164" s="6">
        <f t="shared" si="105"/>
        <v>-1.4777145624505337</v>
      </c>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8" t="s">
        <v>0</v>
      </c>
      <c r="DN164" s="84">
        <v>26211</v>
      </c>
      <c r="DY164" s="8" t="s">
        <v>0</v>
      </c>
      <c r="DZ164" s="8">
        <v>0</v>
      </c>
      <c r="EA164" s="8">
        <v>1</v>
      </c>
      <c r="EB164" s="8">
        <v>0</v>
      </c>
      <c r="EC164" s="8">
        <v>0</v>
      </c>
      <c r="ED164" s="8">
        <v>0</v>
      </c>
      <c r="EE164" s="8">
        <v>1</v>
      </c>
      <c r="EF164" s="8" t="s">
        <v>0</v>
      </c>
    </row>
    <row r="165" spans="1:136" ht="12.75" customHeight="1" x14ac:dyDescent="0.2">
      <c r="A165" s="9">
        <v>431</v>
      </c>
      <c r="B165" s="63"/>
      <c r="C165" s="9">
        <v>7</v>
      </c>
      <c r="D165" s="9" t="s">
        <v>87</v>
      </c>
      <c r="E165" s="9"/>
      <c r="F165" s="2">
        <v>9652</v>
      </c>
      <c r="H165" s="2">
        <v>9757</v>
      </c>
      <c r="I165" s="4">
        <v>634443.00688639865</v>
      </c>
      <c r="J165" s="4">
        <f t="shared" si="73"/>
        <v>65.731766150683654</v>
      </c>
      <c r="K165" s="4"/>
      <c r="L165" s="4">
        <v>703516.12922788551</v>
      </c>
      <c r="M165" s="4">
        <f t="shared" si="74"/>
        <v>72.103733650495599</v>
      </c>
      <c r="N165" s="21"/>
      <c r="O165" s="4">
        <f t="shared" si="75"/>
        <v>175467.82177552389</v>
      </c>
      <c r="P165" s="4">
        <f t="shared" si="76"/>
        <v>17.983788231579776</v>
      </c>
      <c r="Q165" s="21"/>
      <c r="R165" s="4">
        <f t="shared" si="77"/>
        <v>878983.95100340946</v>
      </c>
      <c r="S165" s="4">
        <f t="shared" si="78"/>
        <v>90.087521882075379</v>
      </c>
      <c r="T165" s="21"/>
      <c r="U165" s="21"/>
      <c r="V165" s="21"/>
      <c r="W165" s="22">
        <v>1646315.5292234793</v>
      </c>
      <c r="X165" s="6"/>
      <c r="Y165" s="2">
        <v>123474.99990710102</v>
      </c>
      <c r="Z165" s="82">
        <f t="shared" si="79"/>
        <v>78883.005935118214</v>
      </c>
      <c r="AA165" s="82">
        <f t="shared" si="80"/>
        <v>78894.672861453349</v>
      </c>
      <c r="AB165" s="2"/>
      <c r="AC165" s="2">
        <v>101086.812569776</v>
      </c>
      <c r="AD165" s="2">
        <v>56974.695544299102</v>
      </c>
      <c r="AE165" s="2">
        <v>-44112.117025476895</v>
      </c>
      <c r="AF165" s="2">
        <f t="shared" si="81"/>
        <v>-4.5702566333896497</v>
      </c>
      <c r="AG165" s="83"/>
      <c r="AH165" s="6">
        <v>745898.14827134111</v>
      </c>
      <c r="AI165" s="6">
        <v>15819.186182214253</v>
      </c>
      <c r="AJ165" s="6">
        <v>22485.335343910334</v>
      </c>
      <c r="AK165" s="30">
        <f t="shared" si="82"/>
        <v>6295.8938962948941</v>
      </c>
      <c r="AL165" s="6"/>
      <c r="AM165" s="6">
        <f t="shared" si="83"/>
        <v>-257600.53530299632</v>
      </c>
      <c r="AN165" s="6">
        <f t="shared" si="84"/>
        <v>78894.672861453349</v>
      </c>
      <c r="AO165" s="7"/>
      <c r="AP165" s="6">
        <f t="shared" si="85"/>
        <v>-178705.86244154297</v>
      </c>
      <c r="AQ165" s="6">
        <f t="shared" si="86"/>
        <v>-18.315656702013218</v>
      </c>
      <c r="AR165" s="7"/>
      <c r="AS165" s="6">
        <f t="shared" si="87"/>
        <v>178705.86244154297</v>
      </c>
      <c r="AT165" s="6">
        <f t="shared" si="88"/>
        <v>18.315656702013218</v>
      </c>
      <c r="AU165" s="7"/>
      <c r="AV165" s="6">
        <f t="shared" si="89"/>
        <v>882221.99166942853</v>
      </c>
      <c r="AW165" s="6">
        <f t="shared" si="90"/>
        <v>90.419390352508813</v>
      </c>
      <c r="AX165" s="21"/>
      <c r="AY165" s="6">
        <f t="shared" si="91"/>
        <v>-18877.039412490074</v>
      </c>
      <c r="AZ165" s="6">
        <f t="shared" si="92"/>
        <v>15819.186182214253</v>
      </c>
      <c r="BA165" s="6">
        <f t="shared" si="93"/>
        <v>6295.8938962948941</v>
      </c>
      <c r="BB165" s="6"/>
      <c r="BC165" s="6">
        <f t="shared" si="94"/>
        <v>3455.0854099590961</v>
      </c>
      <c r="BD165" s="6">
        <f t="shared" si="95"/>
        <v>-217.04474394001227</v>
      </c>
      <c r="BE165" s="6">
        <f t="shared" si="96"/>
        <v>3238.0406660190838</v>
      </c>
      <c r="BF165" s="6">
        <f t="shared" si="97"/>
        <v>0.35411349902214778</v>
      </c>
      <c r="BG165" s="6">
        <f t="shared" si="98"/>
        <v>-2.2245028588706802E-2</v>
      </c>
      <c r="BH165" s="6">
        <f t="shared" si="99"/>
        <v>0.33186847043344098</v>
      </c>
      <c r="BI165" s="6"/>
      <c r="BJ165" s="6">
        <f t="shared" si="100"/>
        <v>-3455.0854099590961</v>
      </c>
      <c r="BK165" s="6">
        <f t="shared" si="101"/>
        <v>217.04474394001227</v>
      </c>
      <c r="BL165" s="6">
        <f t="shared" si="102"/>
        <v>-3238.0406660190838</v>
      </c>
      <c r="BM165" s="6">
        <f t="shared" si="103"/>
        <v>-0.35411349902214778</v>
      </c>
      <c r="BN165" s="6">
        <f t="shared" si="104"/>
        <v>2.2245028588706802E-2</v>
      </c>
      <c r="BO165" s="6">
        <f t="shared" si="105"/>
        <v>-0.33186847043344098</v>
      </c>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8" t="s">
        <v>0</v>
      </c>
      <c r="DN165" s="84">
        <v>26350</v>
      </c>
      <c r="DY165" s="8" t="s">
        <v>0</v>
      </c>
      <c r="DZ165" s="8">
        <v>0</v>
      </c>
      <c r="EA165" s="8">
        <v>1</v>
      </c>
      <c r="EB165" s="8">
        <v>0</v>
      </c>
      <c r="EC165" s="8">
        <v>0</v>
      </c>
      <c r="ED165" s="8">
        <v>0</v>
      </c>
      <c r="EE165" s="8">
        <v>1</v>
      </c>
      <c r="EF165" s="8" t="s">
        <v>0</v>
      </c>
    </row>
    <row r="166" spans="1:136" ht="12.75" customHeight="1" x14ac:dyDescent="0.2">
      <c r="A166" s="9">
        <v>417</v>
      </c>
      <c r="B166" s="63"/>
      <c r="C166" s="9">
        <v>7</v>
      </c>
      <c r="D166" s="9" t="s">
        <v>96</v>
      </c>
      <c r="E166" s="9"/>
      <c r="F166" s="2">
        <v>11088</v>
      </c>
      <c r="H166" s="2">
        <v>11195</v>
      </c>
      <c r="I166" s="4">
        <v>-679122.66350277839</v>
      </c>
      <c r="J166" s="4">
        <f t="shared" si="73"/>
        <v>-61.248436463093292</v>
      </c>
      <c r="K166" s="4"/>
      <c r="L166" s="4">
        <v>-900770.07083402458</v>
      </c>
      <c r="M166" s="4">
        <f t="shared" si="74"/>
        <v>-80.461819636804336</v>
      </c>
      <c r="N166" s="21"/>
      <c r="O166" s="4">
        <f t="shared" si="75"/>
        <v>165734.1879219831</v>
      </c>
      <c r="P166" s="4">
        <f t="shared" si="76"/>
        <v>14.804304414647888</v>
      </c>
      <c r="Q166" s="21"/>
      <c r="R166" s="4">
        <f t="shared" si="77"/>
        <v>-735035.8829120415</v>
      </c>
      <c r="S166" s="4">
        <f t="shared" si="78"/>
        <v>-65.657515222156448</v>
      </c>
      <c r="T166" s="21"/>
      <c r="U166" s="21"/>
      <c r="V166" s="21"/>
      <c r="W166" s="22">
        <v>1417044.4551651157</v>
      </c>
      <c r="X166" s="6"/>
      <c r="Y166" s="2">
        <v>73658.758100591935</v>
      </c>
      <c r="Z166" s="82">
        <f t="shared" si="79"/>
        <v>62785.129040932879</v>
      </c>
      <c r="AA166" s="82">
        <f t="shared" si="80"/>
        <v>62794.415064795416</v>
      </c>
      <c r="AB166" s="2"/>
      <c r="AC166" s="2">
        <v>77772.981395300507</v>
      </c>
      <c r="AD166" s="2">
        <v>67003.280724152704</v>
      </c>
      <c r="AE166" s="2">
        <v>-10769.700671147802</v>
      </c>
      <c r="AF166" s="2">
        <f t="shared" si="81"/>
        <v>-0.971293350572493</v>
      </c>
      <c r="AG166" s="83"/>
      <c r="AH166" s="6">
        <v>903436.17671029735</v>
      </c>
      <c r="AI166" s="6">
        <v>11864.389636660715</v>
      </c>
      <c r="AJ166" s="6">
        <v>14990.223562606923</v>
      </c>
      <c r="AK166" s="30">
        <f t="shared" si="82"/>
        <v>4197.2625975299388</v>
      </c>
      <c r="AL166" s="6"/>
      <c r="AM166" s="6">
        <f t="shared" si="83"/>
        <v>-221726.27526076461</v>
      </c>
      <c r="AN166" s="6">
        <f t="shared" si="84"/>
        <v>62794.415064795416</v>
      </c>
      <c r="AO166" s="7"/>
      <c r="AP166" s="6">
        <f t="shared" si="85"/>
        <v>-158931.8601959692</v>
      </c>
      <c r="AQ166" s="6">
        <f t="shared" si="86"/>
        <v>-14.19668246502628</v>
      </c>
      <c r="AR166" s="7"/>
      <c r="AS166" s="6">
        <f t="shared" si="87"/>
        <v>158931.8601959692</v>
      </c>
      <c r="AT166" s="6">
        <f t="shared" si="88"/>
        <v>14.19668246502628</v>
      </c>
      <c r="AU166" s="7"/>
      <c r="AV166" s="6">
        <f t="shared" si="89"/>
        <v>-741838.21063805535</v>
      </c>
      <c r="AW166" s="6">
        <f t="shared" si="90"/>
        <v>-66.265137171778051</v>
      </c>
      <c r="AX166" s="21"/>
      <c r="AY166" s="6">
        <f t="shared" si="91"/>
        <v>-22863.979960204557</v>
      </c>
      <c r="AZ166" s="6">
        <f t="shared" si="92"/>
        <v>11864.389636660715</v>
      </c>
      <c r="BA166" s="6">
        <f t="shared" si="93"/>
        <v>4197.2625975299388</v>
      </c>
      <c r="BB166" s="6"/>
      <c r="BC166" s="6">
        <f t="shared" si="94"/>
        <v>-3111.0811511868142</v>
      </c>
      <c r="BD166" s="6">
        <f t="shared" si="95"/>
        <v>-3691.2465748270752</v>
      </c>
      <c r="BE166" s="6">
        <f t="shared" si="96"/>
        <v>-6802.3277260138893</v>
      </c>
      <c r="BF166" s="6">
        <f t="shared" si="97"/>
        <v>-0.27789916491172972</v>
      </c>
      <c r="BG166" s="6">
        <f t="shared" si="98"/>
        <v>-0.3297227847098772</v>
      </c>
      <c r="BH166" s="6">
        <f t="shared" si="99"/>
        <v>-0.60762194962160687</v>
      </c>
      <c r="BI166" s="6"/>
      <c r="BJ166" s="6">
        <f t="shared" si="100"/>
        <v>3111.0811511868142</v>
      </c>
      <c r="BK166" s="6">
        <f t="shared" si="101"/>
        <v>3691.2465748270752</v>
      </c>
      <c r="BL166" s="6">
        <f t="shared" si="102"/>
        <v>6802.3277260138893</v>
      </c>
      <c r="BM166" s="6">
        <f t="shared" si="103"/>
        <v>0.27789916491172972</v>
      </c>
      <c r="BN166" s="6">
        <f t="shared" si="104"/>
        <v>0.3297227847098772</v>
      </c>
      <c r="BO166" s="6">
        <f t="shared" si="105"/>
        <v>0.60762194962160687</v>
      </c>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8" t="s">
        <v>0</v>
      </c>
      <c r="DN166" s="84">
        <v>26396</v>
      </c>
      <c r="DY166" s="8" t="s">
        <v>0</v>
      </c>
      <c r="DZ166" s="8">
        <v>0</v>
      </c>
      <c r="EA166" s="8">
        <v>1</v>
      </c>
      <c r="EB166" s="8">
        <v>0</v>
      </c>
      <c r="EC166" s="8">
        <v>0</v>
      </c>
      <c r="ED166" s="8">
        <v>0</v>
      </c>
      <c r="EE166" s="8">
        <v>1</v>
      </c>
      <c r="EF166" s="8" t="s">
        <v>0</v>
      </c>
    </row>
    <row r="167" spans="1:136" ht="12.75" customHeight="1" x14ac:dyDescent="0.2">
      <c r="A167" s="9">
        <v>376</v>
      </c>
      <c r="B167" s="63"/>
      <c r="C167" s="9">
        <v>7</v>
      </c>
      <c r="D167" s="9" t="s">
        <v>97</v>
      </c>
      <c r="E167" s="9"/>
      <c r="F167" s="2">
        <v>10201</v>
      </c>
      <c r="H167" s="2">
        <v>11202</v>
      </c>
      <c r="I167" s="4">
        <v>-61118.054683272028</v>
      </c>
      <c r="J167" s="4">
        <f t="shared" si="73"/>
        <v>-5.9913787553447726</v>
      </c>
      <c r="K167" s="4"/>
      <c r="L167" s="4">
        <v>-275735.57980647497</v>
      </c>
      <c r="M167" s="4">
        <f t="shared" si="74"/>
        <v>-24.614852687598194</v>
      </c>
      <c r="N167" s="21"/>
      <c r="O167" s="4">
        <f t="shared" si="75"/>
        <v>10864.616635501112</v>
      </c>
      <c r="P167" s="4">
        <f t="shared" si="76"/>
        <v>0.96988186355125083</v>
      </c>
      <c r="Q167" s="21"/>
      <c r="R167" s="4">
        <f t="shared" si="77"/>
        <v>-264870.96317097388</v>
      </c>
      <c r="S167" s="4">
        <f t="shared" si="78"/>
        <v>-23.644970824046943</v>
      </c>
      <c r="T167" s="21"/>
      <c r="U167" s="21"/>
      <c r="V167" s="21"/>
      <c r="W167" s="22">
        <v>1466896.4633228024</v>
      </c>
      <c r="X167" s="6"/>
      <c r="Y167" s="2">
        <v>145714.46725379428</v>
      </c>
      <c r="Z167" s="82">
        <f t="shared" si="79"/>
        <v>232352.76085771411</v>
      </c>
      <c r="AA167" s="82">
        <f t="shared" si="80"/>
        <v>232387.12621324987</v>
      </c>
      <c r="AB167" s="2"/>
      <c r="AC167" s="2">
        <v>28693.004040340002</v>
      </c>
      <c r="AD167" s="2">
        <v>107589.382638232</v>
      </c>
      <c r="AE167" s="2">
        <v>78896.378597891991</v>
      </c>
      <c r="AF167" s="2">
        <f t="shared" si="81"/>
        <v>7.7341808252026265</v>
      </c>
      <c r="AG167" s="83"/>
      <c r="AH167" s="6">
        <v>795919.23481072404</v>
      </c>
      <c r="AI167" s="6">
        <v>3954.7965455535682</v>
      </c>
      <c r="AJ167" s="6">
        <v>8796.7474986086672</v>
      </c>
      <c r="AK167" s="30">
        <f t="shared" si="82"/>
        <v>2463.0892996104271</v>
      </c>
      <c r="AL167" s="6"/>
      <c r="AM167" s="6">
        <f t="shared" si="83"/>
        <v>-229526.66574448108</v>
      </c>
      <c r="AN167" s="6">
        <f t="shared" si="84"/>
        <v>232387.12621324987</v>
      </c>
      <c r="AO167" s="7"/>
      <c r="AP167" s="6">
        <f t="shared" si="85"/>
        <v>2860.4604687687824</v>
      </c>
      <c r="AQ167" s="6">
        <f t="shared" si="86"/>
        <v>0.25535265745123931</v>
      </c>
      <c r="AR167" s="7"/>
      <c r="AS167" s="6">
        <f t="shared" si="87"/>
        <v>-2860.4604687687824</v>
      </c>
      <c r="AT167" s="6">
        <f t="shared" si="88"/>
        <v>-0.25535265745123931</v>
      </c>
      <c r="AU167" s="7"/>
      <c r="AV167" s="6">
        <f t="shared" si="89"/>
        <v>-278596.04027524375</v>
      </c>
      <c r="AW167" s="6">
        <f t="shared" si="90"/>
        <v>-24.870205345049435</v>
      </c>
      <c r="AX167" s="21"/>
      <c r="AY167" s="6">
        <f t="shared" si="91"/>
        <v>-20142.962949433902</v>
      </c>
      <c r="AZ167" s="6">
        <f t="shared" si="92"/>
        <v>3954.7965455535682</v>
      </c>
      <c r="BA167" s="6">
        <f t="shared" si="93"/>
        <v>2463.0892996104271</v>
      </c>
      <c r="BB167" s="6"/>
      <c r="BC167" s="6">
        <f t="shared" si="94"/>
        <v>-9238.459998362845</v>
      </c>
      <c r="BD167" s="6">
        <f t="shared" si="95"/>
        <v>-4486.6171059070493</v>
      </c>
      <c r="BE167" s="6">
        <f t="shared" si="96"/>
        <v>-13725.077104269894</v>
      </c>
      <c r="BF167" s="6">
        <f t="shared" si="97"/>
        <v>-0.82471522927716878</v>
      </c>
      <c r="BG167" s="6">
        <f t="shared" si="98"/>
        <v>-0.4005192917253213</v>
      </c>
      <c r="BH167" s="6">
        <f t="shared" si="99"/>
        <v>-1.2252345210024902</v>
      </c>
      <c r="BI167" s="6"/>
      <c r="BJ167" s="6">
        <f t="shared" si="100"/>
        <v>9238.459998362845</v>
      </c>
      <c r="BK167" s="6">
        <f t="shared" si="101"/>
        <v>4486.6171059070493</v>
      </c>
      <c r="BL167" s="6">
        <f t="shared" si="102"/>
        <v>13725.077104269894</v>
      </c>
      <c r="BM167" s="6">
        <f t="shared" si="103"/>
        <v>0.82471522927716878</v>
      </c>
      <c r="BN167" s="6">
        <f t="shared" si="104"/>
        <v>0.4005192917253213</v>
      </c>
      <c r="BO167" s="6">
        <f t="shared" si="105"/>
        <v>1.2252345210024902</v>
      </c>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8" t="s">
        <v>0</v>
      </c>
      <c r="DN167" s="84">
        <v>26431</v>
      </c>
      <c r="DY167" s="8" t="s">
        <v>0</v>
      </c>
      <c r="DZ167" s="8">
        <v>0</v>
      </c>
      <c r="EA167" s="8">
        <v>1</v>
      </c>
      <c r="EB167" s="8">
        <v>0</v>
      </c>
      <c r="EC167" s="8">
        <v>0</v>
      </c>
      <c r="ED167" s="8">
        <v>0</v>
      </c>
      <c r="EE167" s="8">
        <v>1</v>
      </c>
      <c r="EF167" s="8" t="s">
        <v>0</v>
      </c>
    </row>
    <row r="168" spans="1:136" ht="12.75" customHeight="1" x14ac:dyDescent="0.2">
      <c r="A168" s="9">
        <v>415</v>
      </c>
      <c r="B168" s="63"/>
      <c r="C168" s="9">
        <v>7</v>
      </c>
      <c r="D168" s="9" t="s">
        <v>98</v>
      </c>
      <c r="E168" s="9"/>
      <c r="F168" s="2">
        <v>11275</v>
      </c>
      <c r="H168" s="2">
        <v>11488</v>
      </c>
      <c r="I168" s="4">
        <v>524952.09572984208</v>
      </c>
      <c r="J168" s="4">
        <f t="shared" si="73"/>
        <v>46.558944188899517</v>
      </c>
      <c r="K168" s="4"/>
      <c r="L168" s="4">
        <v>388716.63637280324</v>
      </c>
      <c r="M168" s="4">
        <f t="shared" si="74"/>
        <v>33.836754558913931</v>
      </c>
      <c r="N168" s="21"/>
      <c r="O168" s="4">
        <f t="shared" si="75"/>
        <v>181050.75066889499</v>
      </c>
      <c r="P168" s="4">
        <f t="shared" si="76"/>
        <v>15.759988742069551</v>
      </c>
      <c r="Q168" s="21"/>
      <c r="R168" s="4">
        <f t="shared" si="77"/>
        <v>569767.38704169821</v>
      </c>
      <c r="S168" s="4">
        <f t="shared" si="78"/>
        <v>49.596743300983476</v>
      </c>
      <c r="T168" s="21"/>
      <c r="U168" s="21"/>
      <c r="V168" s="21"/>
      <c r="W168" s="22">
        <v>1785583.5517659951</v>
      </c>
      <c r="X168" s="6"/>
      <c r="Y168" s="2">
        <v>240925.67172362815</v>
      </c>
      <c r="Z168" s="82">
        <f t="shared" si="79"/>
        <v>79321.446978499385</v>
      </c>
      <c r="AA168" s="82">
        <f t="shared" si="80"/>
        <v>79333.17875098603</v>
      </c>
      <c r="AB168" s="2"/>
      <c r="AC168" s="2">
        <v>354351.86445124098</v>
      </c>
      <c r="AD168" s="2">
        <v>195743.95759179399</v>
      </c>
      <c r="AE168" s="2">
        <v>-158607.90685944699</v>
      </c>
      <c r="AF168" s="2">
        <f t="shared" si="81"/>
        <v>-14.067220120571795</v>
      </c>
      <c r="AG168" s="83"/>
      <c r="AH168" s="6">
        <v>835557.75368443865</v>
      </c>
      <c r="AI168" s="6">
        <v>29660.974091651758</v>
      </c>
      <c r="AJ168" s="6">
        <v>37475.558906517261</v>
      </c>
      <c r="AK168" s="30">
        <f t="shared" si="82"/>
        <v>10493.156493824834</v>
      </c>
      <c r="AL168" s="6"/>
      <c r="AM168" s="6">
        <f t="shared" si="83"/>
        <v>-279391.9334406688</v>
      </c>
      <c r="AN168" s="6">
        <f t="shared" si="84"/>
        <v>79333.17875098603</v>
      </c>
      <c r="AO168" s="7"/>
      <c r="AP168" s="6">
        <f t="shared" si="85"/>
        <v>-200058.75468968277</v>
      </c>
      <c r="AQ168" s="6">
        <f t="shared" si="86"/>
        <v>-17.414585192347037</v>
      </c>
      <c r="AR168" s="7"/>
      <c r="AS168" s="6">
        <f t="shared" si="87"/>
        <v>200058.75468968277</v>
      </c>
      <c r="AT168" s="6">
        <f t="shared" si="88"/>
        <v>17.414585192347037</v>
      </c>
      <c r="AU168" s="7"/>
      <c r="AV168" s="6">
        <f t="shared" si="89"/>
        <v>588775.39106248599</v>
      </c>
      <c r="AW168" s="6">
        <f t="shared" si="90"/>
        <v>51.251339751260964</v>
      </c>
      <c r="AX168" s="21"/>
      <c r="AY168" s="6">
        <f t="shared" si="91"/>
        <v>-21146.126564688839</v>
      </c>
      <c r="AZ168" s="6">
        <f t="shared" si="92"/>
        <v>29660.974091651758</v>
      </c>
      <c r="BA168" s="6">
        <f t="shared" si="93"/>
        <v>10493.156493824834</v>
      </c>
      <c r="BB168" s="6"/>
      <c r="BC168" s="6">
        <f t="shared" si="94"/>
        <v>15810.664513144275</v>
      </c>
      <c r="BD168" s="6">
        <f t="shared" si="95"/>
        <v>3197.3395076434917</v>
      </c>
      <c r="BE168" s="6">
        <f t="shared" si="96"/>
        <v>19008.004020787768</v>
      </c>
      <c r="BF168" s="6">
        <f t="shared" si="97"/>
        <v>1.3762765070633944</v>
      </c>
      <c r="BG168" s="6">
        <f t="shared" si="98"/>
        <v>0.27831994321409226</v>
      </c>
      <c r="BH168" s="6">
        <f t="shared" si="99"/>
        <v>1.6545964502774868</v>
      </c>
      <c r="BI168" s="6"/>
      <c r="BJ168" s="6">
        <f t="shared" si="100"/>
        <v>-15810.664513144275</v>
      </c>
      <c r="BK168" s="6">
        <f t="shared" si="101"/>
        <v>-3197.3395076434917</v>
      </c>
      <c r="BL168" s="6">
        <f t="shared" si="102"/>
        <v>-19008.004020787768</v>
      </c>
      <c r="BM168" s="6">
        <f t="shared" si="103"/>
        <v>-1.3762765070633944</v>
      </c>
      <c r="BN168" s="6">
        <f t="shared" si="104"/>
        <v>-0.27831994321409226</v>
      </c>
      <c r="BO168" s="6">
        <f t="shared" si="105"/>
        <v>-1.6545964502774868</v>
      </c>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8" t="s">
        <v>0</v>
      </c>
      <c r="DN168" s="84">
        <v>26568</v>
      </c>
      <c r="DY168" s="8" t="s">
        <v>0</v>
      </c>
      <c r="DZ168" s="8">
        <v>0</v>
      </c>
      <c r="EA168" s="8">
        <v>1</v>
      </c>
      <c r="EB168" s="8">
        <v>0</v>
      </c>
      <c r="EC168" s="8">
        <v>0</v>
      </c>
      <c r="ED168" s="8">
        <v>0</v>
      </c>
      <c r="EE168" s="8">
        <v>1</v>
      </c>
      <c r="EF168" s="8" t="s">
        <v>0</v>
      </c>
    </row>
    <row r="169" spans="1:136" ht="12.75" customHeight="1" x14ac:dyDescent="0.2">
      <c r="A169" s="9">
        <v>432</v>
      </c>
      <c r="B169" s="63"/>
      <c r="C169" s="9">
        <v>7</v>
      </c>
      <c r="D169" s="9" t="s">
        <v>101</v>
      </c>
      <c r="E169" s="9"/>
      <c r="F169" s="2">
        <v>11420</v>
      </c>
      <c r="H169" s="2">
        <v>11779</v>
      </c>
      <c r="I169" s="4">
        <v>205115.30479936744</v>
      </c>
      <c r="J169" s="4">
        <f t="shared" si="73"/>
        <v>17.961059964918341</v>
      </c>
      <c r="K169" s="4"/>
      <c r="L169" s="4">
        <v>153790.22450660705</v>
      </c>
      <c r="M169" s="4">
        <f t="shared" si="74"/>
        <v>13.05630567167052</v>
      </c>
      <c r="N169" s="21"/>
      <c r="O169" s="4">
        <f t="shared" si="75"/>
        <v>-227145.93366073063</v>
      </c>
      <c r="P169" s="4">
        <f t="shared" si="76"/>
        <v>-19.283974332348301</v>
      </c>
      <c r="Q169" s="21"/>
      <c r="R169" s="4">
        <f t="shared" si="77"/>
        <v>-73355.709154123586</v>
      </c>
      <c r="S169" s="4">
        <f t="shared" si="78"/>
        <v>-6.2276686606777814</v>
      </c>
      <c r="T169" s="21"/>
      <c r="U169" s="21"/>
      <c r="V169" s="21"/>
      <c r="W169" s="22">
        <v>2005611.0048988278</v>
      </c>
      <c r="X169" s="6"/>
      <c r="Y169" s="2">
        <v>482650.80479489203</v>
      </c>
      <c r="Z169" s="82">
        <f t="shared" si="79"/>
        <v>512274.90861422307</v>
      </c>
      <c r="AA169" s="82">
        <f t="shared" si="80"/>
        <v>512350.67491586547</v>
      </c>
      <c r="AB169" s="2"/>
      <c r="AC169" s="2">
        <v>197432.27869015001</v>
      </c>
      <c r="AD169" s="2">
        <v>226153.49998370299</v>
      </c>
      <c r="AE169" s="2">
        <v>28721.221293552982</v>
      </c>
      <c r="AF169" s="2">
        <f t="shared" si="81"/>
        <v>2.5149931080168986</v>
      </c>
      <c r="AG169" s="83"/>
      <c r="AH169" s="6">
        <v>913601.19789305609</v>
      </c>
      <c r="AI169" s="6">
        <v>37570.567182758889</v>
      </c>
      <c r="AJ169" s="6">
        <v>50592.004523798314</v>
      </c>
      <c r="AK169" s="30">
        <f t="shared" si="82"/>
        <v>14165.761266663529</v>
      </c>
      <c r="AL169" s="6"/>
      <c r="AM169" s="6">
        <f t="shared" si="83"/>
        <v>-313819.83544503525</v>
      </c>
      <c r="AN169" s="6">
        <f t="shared" si="84"/>
        <v>512350.67491586547</v>
      </c>
      <c r="AO169" s="7"/>
      <c r="AP169" s="6">
        <f t="shared" si="85"/>
        <v>198530.83947083022</v>
      </c>
      <c r="AQ169" s="6">
        <f t="shared" si="86"/>
        <v>16.854642963819529</v>
      </c>
      <c r="AR169" s="7"/>
      <c r="AS169" s="6">
        <f t="shared" si="87"/>
        <v>-198530.83947083022</v>
      </c>
      <c r="AT169" s="6">
        <f t="shared" si="88"/>
        <v>-16.854642963819529</v>
      </c>
      <c r="AU169" s="7"/>
      <c r="AV169" s="6">
        <f t="shared" si="89"/>
        <v>-44740.614964223176</v>
      </c>
      <c r="AW169" s="6">
        <f t="shared" si="90"/>
        <v>-3.7983372921490091</v>
      </c>
      <c r="AX169" s="21"/>
      <c r="AY169" s="6">
        <f t="shared" si="91"/>
        <v>-23121.234259522011</v>
      </c>
      <c r="AZ169" s="6">
        <f t="shared" si="92"/>
        <v>37570.567182758889</v>
      </c>
      <c r="BA169" s="6">
        <f t="shared" si="93"/>
        <v>14165.761266663529</v>
      </c>
      <c r="BB169" s="6"/>
      <c r="BC169" s="6">
        <f t="shared" si="94"/>
        <v>22426.599735485393</v>
      </c>
      <c r="BD169" s="6">
        <f t="shared" si="95"/>
        <v>6188.4944544150276</v>
      </c>
      <c r="BE169" s="6">
        <f t="shared" si="96"/>
        <v>28615.094189900421</v>
      </c>
      <c r="BF169" s="6">
        <f t="shared" si="97"/>
        <v>1.9039476810837417</v>
      </c>
      <c r="BG169" s="6">
        <f t="shared" si="98"/>
        <v>0.52538368744503161</v>
      </c>
      <c r="BH169" s="6">
        <f t="shared" si="99"/>
        <v>2.4293313685287732</v>
      </c>
      <c r="BI169" s="6"/>
      <c r="BJ169" s="6">
        <f t="shared" si="100"/>
        <v>-22426.599735485393</v>
      </c>
      <c r="BK169" s="6">
        <f t="shared" si="101"/>
        <v>-6188.4944544150276</v>
      </c>
      <c r="BL169" s="6">
        <f t="shared" si="102"/>
        <v>-28615.094189900421</v>
      </c>
      <c r="BM169" s="6">
        <f t="shared" si="103"/>
        <v>-1.9039476810837417</v>
      </c>
      <c r="BN169" s="6">
        <f t="shared" si="104"/>
        <v>-0.52538368744503161</v>
      </c>
      <c r="BO169" s="6">
        <f t="shared" si="105"/>
        <v>-2.4293313685287732</v>
      </c>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8" t="s">
        <v>0</v>
      </c>
      <c r="DN169" s="84">
        <v>26858</v>
      </c>
      <c r="DY169" s="8" t="s">
        <v>0</v>
      </c>
      <c r="DZ169" s="8">
        <v>0</v>
      </c>
      <c r="EA169" s="8">
        <v>1</v>
      </c>
      <c r="EB169" s="8">
        <v>0</v>
      </c>
      <c r="EC169" s="8">
        <v>0</v>
      </c>
      <c r="ED169" s="8">
        <v>0</v>
      </c>
      <c r="EE169" s="8">
        <v>1</v>
      </c>
      <c r="EF169" s="8" t="s">
        <v>0</v>
      </c>
    </row>
    <row r="170" spans="1:136" ht="12.75" customHeight="1" x14ac:dyDescent="0.2">
      <c r="A170" s="9">
        <v>450</v>
      </c>
      <c r="B170" s="63"/>
      <c r="C170" s="9">
        <v>7</v>
      </c>
      <c r="D170" s="9" t="s">
        <v>111</v>
      </c>
      <c r="E170" s="9"/>
      <c r="F170" s="2">
        <v>13465</v>
      </c>
      <c r="H170" s="2">
        <v>13528</v>
      </c>
      <c r="I170" s="4">
        <v>-322743.72174024256</v>
      </c>
      <c r="J170" s="4">
        <f t="shared" si="73"/>
        <v>-23.969084421852401</v>
      </c>
      <c r="K170" s="4"/>
      <c r="L170" s="4">
        <v>-802958.33039627504</v>
      </c>
      <c r="M170" s="4">
        <f t="shared" si="74"/>
        <v>-59.35528758103748</v>
      </c>
      <c r="N170" s="21"/>
      <c r="O170" s="4">
        <f t="shared" si="75"/>
        <v>351116.37578871631</v>
      </c>
      <c r="P170" s="4">
        <f t="shared" si="76"/>
        <v>25.954788275333851</v>
      </c>
      <c r="Q170" s="21"/>
      <c r="R170" s="4">
        <f t="shared" si="77"/>
        <v>-451841.95460755873</v>
      </c>
      <c r="S170" s="4">
        <f t="shared" si="78"/>
        <v>-33.400499305703633</v>
      </c>
      <c r="T170" s="21"/>
      <c r="U170" s="21"/>
      <c r="V170" s="21"/>
      <c r="W170" s="22">
        <v>2619993.390994777</v>
      </c>
      <c r="X170" s="6"/>
      <c r="Y170" s="2">
        <v>119831.51928793822</v>
      </c>
      <c r="Z170" s="82">
        <f t="shared" si="79"/>
        <v>28408.961403393027</v>
      </c>
      <c r="AA170" s="82">
        <f t="shared" si="80"/>
        <v>28413.163135515453</v>
      </c>
      <c r="AB170" s="2"/>
      <c r="AC170" s="2">
        <v>182928.61624096401</v>
      </c>
      <c r="AD170" s="2">
        <v>91931.813911321704</v>
      </c>
      <c r="AE170" s="2">
        <v>-90996.802329642305</v>
      </c>
      <c r="AF170" s="2">
        <f t="shared" si="81"/>
        <v>-6.7580246809983144</v>
      </c>
      <c r="AG170" s="83"/>
      <c r="AH170" s="6">
        <v>1019152.2125168759</v>
      </c>
      <c r="AI170" s="6">
        <v>41525.363728312477</v>
      </c>
      <c r="AJ170" s="6">
        <v>52465.782469124184</v>
      </c>
      <c r="AK170" s="30">
        <f t="shared" si="82"/>
        <v>14690.419091354774</v>
      </c>
      <c r="AL170" s="6"/>
      <c r="AM170" s="6">
        <f t="shared" si="83"/>
        <v>-409952.82376331824</v>
      </c>
      <c r="AN170" s="6">
        <f t="shared" si="84"/>
        <v>28413.163135515453</v>
      </c>
      <c r="AO170" s="7"/>
      <c r="AP170" s="6">
        <f t="shared" si="85"/>
        <v>-381539.66062780278</v>
      </c>
      <c r="AQ170" s="6">
        <f t="shared" si="86"/>
        <v>-28.203700519500501</v>
      </c>
      <c r="AR170" s="7"/>
      <c r="AS170" s="6">
        <f t="shared" si="87"/>
        <v>381539.66062780278</v>
      </c>
      <c r="AT170" s="6">
        <f t="shared" si="88"/>
        <v>28.203700519500501</v>
      </c>
      <c r="AU170" s="7"/>
      <c r="AV170" s="6">
        <f t="shared" si="89"/>
        <v>-421418.66976847226</v>
      </c>
      <c r="AW170" s="6">
        <f t="shared" si="90"/>
        <v>-31.151587061536979</v>
      </c>
      <c r="AX170" s="21"/>
      <c r="AY170" s="6">
        <f t="shared" si="91"/>
        <v>-25792.497980580803</v>
      </c>
      <c r="AZ170" s="6">
        <f t="shared" si="92"/>
        <v>41525.363728312477</v>
      </c>
      <c r="BA170" s="6">
        <f t="shared" si="93"/>
        <v>14690.419091354774</v>
      </c>
      <c r="BB170" s="6"/>
      <c r="BC170" s="6">
        <f t="shared" si="94"/>
        <v>24631.769492921601</v>
      </c>
      <c r="BD170" s="6">
        <f t="shared" si="95"/>
        <v>5791.5153461648606</v>
      </c>
      <c r="BE170" s="6">
        <f t="shared" si="96"/>
        <v>30423.28483908646</v>
      </c>
      <c r="BF170" s="6">
        <f t="shared" si="97"/>
        <v>1.8207990458989949</v>
      </c>
      <c r="BG170" s="6">
        <f t="shared" si="98"/>
        <v>0.42811319826765676</v>
      </c>
      <c r="BH170" s="6">
        <f t="shared" si="99"/>
        <v>2.2489122441666516</v>
      </c>
      <c r="BI170" s="6"/>
      <c r="BJ170" s="6">
        <f t="shared" si="100"/>
        <v>-24631.769492921601</v>
      </c>
      <c r="BK170" s="6">
        <f t="shared" si="101"/>
        <v>-5791.5153461648606</v>
      </c>
      <c r="BL170" s="6">
        <f t="shared" si="102"/>
        <v>-30423.28483908646</v>
      </c>
      <c r="BM170" s="6">
        <f t="shared" si="103"/>
        <v>-1.8207990458989949</v>
      </c>
      <c r="BN170" s="6">
        <f t="shared" si="104"/>
        <v>-0.42811319826765676</v>
      </c>
      <c r="BO170" s="6">
        <f t="shared" si="105"/>
        <v>-2.2489122441666516</v>
      </c>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8" t="s">
        <v>0</v>
      </c>
      <c r="DN170" s="84">
        <v>26866</v>
      </c>
      <c r="DY170" s="8" t="s">
        <v>0</v>
      </c>
      <c r="DZ170" s="8">
        <v>0</v>
      </c>
      <c r="EA170" s="8">
        <v>1</v>
      </c>
      <c r="EB170" s="8">
        <v>0</v>
      </c>
      <c r="EC170" s="8">
        <v>0</v>
      </c>
      <c r="ED170" s="8">
        <v>0</v>
      </c>
      <c r="EE170" s="8">
        <v>1</v>
      </c>
      <c r="EF170" s="8" t="s">
        <v>0</v>
      </c>
    </row>
    <row r="171" spans="1:136" ht="12.75" customHeight="1" x14ac:dyDescent="0.2">
      <c r="A171" s="9">
        <v>448</v>
      </c>
      <c r="B171" s="63"/>
      <c r="C171" s="9">
        <v>7</v>
      </c>
      <c r="D171" s="9" t="s">
        <v>112</v>
      </c>
      <c r="E171" s="9"/>
      <c r="F171" s="2">
        <v>13545</v>
      </c>
      <c r="H171" s="2">
        <v>13547</v>
      </c>
      <c r="I171" s="4">
        <v>-647185.76344345859</v>
      </c>
      <c r="J171" s="4">
        <f t="shared" si="73"/>
        <v>-47.780418120594952</v>
      </c>
      <c r="K171" s="4"/>
      <c r="L171" s="4">
        <v>74971.983859223546</v>
      </c>
      <c r="M171" s="4">
        <f t="shared" si="74"/>
        <v>5.5342130257048456</v>
      </c>
      <c r="N171" s="21"/>
      <c r="O171" s="4">
        <f t="shared" si="75"/>
        <v>63628.676485690536</v>
      </c>
      <c r="P171" s="4">
        <f t="shared" si="76"/>
        <v>4.696883183412603</v>
      </c>
      <c r="Q171" s="21"/>
      <c r="R171" s="4">
        <f t="shared" si="77"/>
        <v>138600.66034491407</v>
      </c>
      <c r="S171" s="4">
        <f t="shared" si="78"/>
        <v>10.231096209117448</v>
      </c>
      <c r="T171" s="21"/>
      <c r="U171" s="21"/>
      <c r="V171" s="21"/>
      <c r="W171" s="22">
        <v>2785599.5957909194</v>
      </c>
      <c r="X171" s="6"/>
      <c r="Y171" s="2">
        <v>344478.09484763624</v>
      </c>
      <c r="Z171" s="82">
        <f t="shared" si="79"/>
        <v>333567.44823095814</v>
      </c>
      <c r="AA171" s="82">
        <f t="shared" si="80"/>
        <v>333616.7834052479</v>
      </c>
      <c r="AB171" s="2"/>
      <c r="AC171" s="2">
        <v>289632.38336466101</v>
      </c>
      <c r="AD171" s="2">
        <v>278723.34753215901</v>
      </c>
      <c r="AE171" s="2">
        <v>-10909.035832502006</v>
      </c>
      <c r="AF171" s="2">
        <f t="shared" si="81"/>
        <v>-0.80539208804001516</v>
      </c>
      <c r="AG171" s="83"/>
      <c r="AH171" s="6">
        <v>1151357.9038749018</v>
      </c>
      <c r="AI171" s="6">
        <v>41525.363728312477</v>
      </c>
      <c r="AJ171" s="6">
        <v>93688.897266293221</v>
      </c>
      <c r="AK171" s="30">
        <f t="shared" si="82"/>
        <v>26232.891234562103</v>
      </c>
      <c r="AL171" s="6"/>
      <c r="AM171" s="6">
        <f t="shared" si="83"/>
        <v>-435865.3819866532</v>
      </c>
      <c r="AN171" s="6">
        <f t="shared" si="84"/>
        <v>333616.7834052479</v>
      </c>
      <c r="AO171" s="7"/>
      <c r="AP171" s="6">
        <f t="shared" si="85"/>
        <v>-102248.5985814053</v>
      </c>
      <c r="AQ171" s="6">
        <f t="shared" si="86"/>
        <v>-7.5476931114937109</v>
      </c>
      <c r="AR171" s="7"/>
      <c r="AS171" s="6">
        <f t="shared" si="87"/>
        <v>102248.5985814053</v>
      </c>
      <c r="AT171" s="6">
        <f t="shared" si="88"/>
        <v>7.5476931114937109</v>
      </c>
      <c r="AU171" s="7"/>
      <c r="AV171" s="6">
        <f t="shared" si="89"/>
        <v>177220.58244062884</v>
      </c>
      <c r="AW171" s="6">
        <f t="shared" si="90"/>
        <v>13.081906137198557</v>
      </c>
      <c r="AX171" s="21"/>
      <c r="AY171" s="6">
        <f t="shared" si="91"/>
        <v>-29138.332867159839</v>
      </c>
      <c r="AZ171" s="6">
        <f t="shared" si="92"/>
        <v>41525.363728312477</v>
      </c>
      <c r="BA171" s="6">
        <f t="shared" si="93"/>
        <v>26232.891234562103</v>
      </c>
      <c r="BB171" s="6"/>
      <c r="BC171" s="6">
        <f t="shared" si="94"/>
        <v>22440.311457525509</v>
      </c>
      <c r="BD171" s="6">
        <f t="shared" si="95"/>
        <v>16179.61063818925</v>
      </c>
      <c r="BE171" s="6">
        <f t="shared" si="96"/>
        <v>38619.922095714763</v>
      </c>
      <c r="BF171" s="6">
        <f t="shared" si="97"/>
        <v>1.656478294642763</v>
      </c>
      <c r="BG171" s="6">
        <f t="shared" si="98"/>
        <v>1.1943316334383443</v>
      </c>
      <c r="BH171" s="6">
        <f t="shared" si="99"/>
        <v>2.8508099280811074</v>
      </c>
      <c r="BI171" s="6"/>
      <c r="BJ171" s="6">
        <f t="shared" si="100"/>
        <v>-22440.311457525509</v>
      </c>
      <c r="BK171" s="6">
        <f t="shared" si="101"/>
        <v>-16179.61063818925</v>
      </c>
      <c r="BL171" s="6">
        <f t="shared" si="102"/>
        <v>-38619.922095714763</v>
      </c>
      <c r="BM171" s="6">
        <f t="shared" si="103"/>
        <v>-1.656478294642763</v>
      </c>
      <c r="BN171" s="6">
        <f t="shared" si="104"/>
        <v>-1.1943316334383443</v>
      </c>
      <c r="BO171" s="6">
        <f t="shared" si="105"/>
        <v>-2.8508099280811074</v>
      </c>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8" t="s">
        <v>0</v>
      </c>
      <c r="DN171" s="84">
        <v>27011</v>
      </c>
      <c r="DY171" s="8" t="s">
        <v>0</v>
      </c>
      <c r="DZ171" s="8">
        <v>0</v>
      </c>
      <c r="EA171" s="8">
        <v>1</v>
      </c>
      <c r="EB171" s="8">
        <v>0</v>
      </c>
      <c r="EC171" s="8">
        <v>0</v>
      </c>
      <c r="ED171" s="8">
        <v>0</v>
      </c>
      <c r="EE171" s="8">
        <v>1</v>
      </c>
      <c r="EF171" s="8" t="s">
        <v>0</v>
      </c>
    </row>
    <row r="172" spans="1:136" ht="12.75" customHeight="1" x14ac:dyDescent="0.2">
      <c r="A172" s="9">
        <v>437</v>
      </c>
      <c r="B172" s="63"/>
      <c r="C172" s="9">
        <v>7</v>
      </c>
      <c r="D172" s="9" t="s">
        <v>113</v>
      </c>
      <c r="E172" s="9"/>
      <c r="F172" s="2">
        <v>13419</v>
      </c>
      <c r="H172" s="2">
        <v>13916</v>
      </c>
      <c r="I172" s="4">
        <v>-446604.29376603011</v>
      </c>
      <c r="J172" s="4">
        <f t="shared" si="73"/>
        <v>-33.281488469038685</v>
      </c>
      <c r="K172" s="4"/>
      <c r="L172" s="4">
        <v>-767793.93455672939</v>
      </c>
      <c r="M172" s="4">
        <f t="shared" si="74"/>
        <v>-55.173464685019361</v>
      </c>
      <c r="N172" s="21"/>
      <c r="O172" s="4">
        <f t="shared" si="75"/>
        <v>-520522.01117864746</v>
      </c>
      <c r="P172" s="4">
        <f t="shared" si="76"/>
        <v>-37.404571082110337</v>
      </c>
      <c r="Q172" s="21"/>
      <c r="R172" s="4">
        <f t="shared" si="77"/>
        <v>-1288315.9457353768</v>
      </c>
      <c r="S172" s="4">
        <f t="shared" si="78"/>
        <v>-92.578035767129691</v>
      </c>
      <c r="T172" s="21"/>
      <c r="U172" s="21"/>
      <c r="V172" s="21"/>
      <c r="W172" s="22">
        <v>2140261.8544161716</v>
      </c>
      <c r="X172" s="6"/>
      <c r="Y172" s="2">
        <v>514272.33789223188</v>
      </c>
      <c r="Z172" s="82">
        <f t="shared" si="79"/>
        <v>858033.30457002879</v>
      </c>
      <c r="AA172" s="82">
        <f t="shared" si="80"/>
        <v>858160.20910718269</v>
      </c>
      <c r="AB172" s="2"/>
      <c r="AC172" s="2">
        <v>146172.465774293</v>
      </c>
      <c r="AD172" s="2">
        <v>477656.25507074001</v>
      </c>
      <c r="AE172" s="2">
        <v>331483.78929644701</v>
      </c>
      <c r="AF172" s="2">
        <f t="shared" si="81"/>
        <v>24.702570183802592</v>
      </c>
      <c r="AG172" s="83"/>
      <c r="AH172" s="6">
        <v>1237616.5986900143</v>
      </c>
      <c r="AI172" s="6">
        <v>21751.381000544636</v>
      </c>
      <c r="AJ172" s="6">
        <v>24359.113289236218</v>
      </c>
      <c r="AK172" s="30">
        <f t="shared" si="82"/>
        <v>6820.5517209861418</v>
      </c>
      <c r="AL172" s="6"/>
      <c r="AM172" s="6">
        <f t="shared" si="83"/>
        <v>-334888.78018798586</v>
      </c>
      <c r="AN172" s="6">
        <f t="shared" si="84"/>
        <v>858160.20910718269</v>
      </c>
      <c r="AO172" s="7"/>
      <c r="AP172" s="6">
        <f t="shared" si="85"/>
        <v>523271.42891919683</v>
      </c>
      <c r="AQ172" s="6">
        <f t="shared" si="86"/>
        <v>37.602143498073929</v>
      </c>
      <c r="AR172" s="7"/>
      <c r="AS172" s="6">
        <f t="shared" si="87"/>
        <v>-523271.42891919683</v>
      </c>
      <c r="AT172" s="6">
        <f t="shared" si="88"/>
        <v>-37.602143498073929</v>
      </c>
      <c r="AU172" s="7"/>
      <c r="AV172" s="6">
        <f t="shared" si="89"/>
        <v>-1291065.3634759262</v>
      </c>
      <c r="AW172" s="6">
        <f t="shared" si="90"/>
        <v>-92.775608183093283</v>
      </c>
      <c r="AX172" s="21"/>
      <c r="AY172" s="6">
        <f t="shared" si="91"/>
        <v>-31321.350462080169</v>
      </c>
      <c r="AZ172" s="6">
        <f t="shared" si="92"/>
        <v>21751.381000544636</v>
      </c>
      <c r="BA172" s="6">
        <f t="shared" si="93"/>
        <v>6820.5517209861418</v>
      </c>
      <c r="BB172" s="6"/>
      <c r="BC172" s="6">
        <f t="shared" si="94"/>
        <v>1236.4938419127939</v>
      </c>
      <c r="BD172" s="6">
        <f t="shared" si="95"/>
        <v>-3985.9115824621649</v>
      </c>
      <c r="BE172" s="6">
        <f t="shared" si="96"/>
        <v>-2749.417740549371</v>
      </c>
      <c r="BF172" s="6">
        <f t="shared" si="97"/>
        <v>8.8854113388387029E-2</v>
      </c>
      <c r="BG172" s="6">
        <f t="shared" si="98"/>
        <v>-0.28642652935198082</v>
      </c>
      <c r="BH172" s="6">
        <f t="shared" si="99"/>
        <v>-0.19757241596359379</v>
      </c>
      <c r="BI172" s="6"/>
      <c r="BJ172" s="6">
        <f t="shared" si="100"/>
        <v>-1236.4938419127939</v>
      </c>
      <c r="BK172" s="6">
        <f t="shared" si="101"/>
        <v>3985.9115824621649</v>
      </c>
      <c r="BL172" s="6">
        <f t="shared" si="102"/>
        <v>2749.417740549371</v>
      </c>
      <c r="BM172" s="6">
        <f t="shared" si="103"/>
        <v>-8.8854113388387029E-2</v>
      </c>
      <c r="BN172" s="6">
        <f t="shared" si="104"/>
        <v>0.28642652935198082</v>
      </c>
      <c r="BO172" s="6">
        <f t="shared" si="105"/>
        <v>0.19757241596359379</v>
      </c>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8" t="s">
        <v>0</v>
      </c>
      <c r="DN172" s="84">
        <v>27109</v>
      </c>
      <c r="DY172" s="8" t="s">
        <v>0</v>
      </c>
      <c r="DZ172" s="8">
        <v>0</v>
      </c>
      <c r="EA172" s="8">
        <v>1</v>
      </c>
      <c r="EB172" s="8">
        <v>0</v>
      </c>
      <c r="EC172" s="8">
        <v>0</v>
      </c>
      <c r="ED172" s="8">
        <v>0</v>
      </c>
      <c r="EE172" s="8">
        <v>1</v>
      </c>
      <c r="EF172" s="8" t="s">
        <v>0</v>
      </c>
    </row>
    <row r="173" spans="1:136" ht="12.75" customHeight="1" x14ac:dyDescent="0.2">
      <c r="A173" s="9">
        <v>880</v>
      </c>
      <c r="B173" s="63"/>
      <c r="C173" s="9">
        <v>7</v>
      </c>
      <c r="D173" s="9" t="s">
        <v>126</v>
      </c>
      <c r="E173" s="9"/>
      <c r="F173" s="2">
        <v>15820</v>
      </c>
      <c r="H173" s="2">
        <v>16329</v>
      </c>
      <c r="I173" s="4">
        <v>405481.71008076845</v>
      </c>
      <c r="J173" s="4">
        <f t="shared" si="73"/>
        <v>25.630955125206601</v>
      </c>
      <c r="K173" s="4"/>
      <c r="L173" s="4">
        <v>284661.93309381302</v>
      </c>
      <c r="M173" s="4">
        <f t="shared" si="74"/>
        <v>17.432906674861474</v>
      </c>
      <c r="N173" s="21"/>
      <c r="O173" s="4">
        <f t="shared" si="75"/>
        <v>237598.66605383519</v>
      </c>
      <c r="P173" s="4">
        <f t="shared" si="76"/>
        <v>14.550717499775564</v>
      </c>
      <c r="Q173" s="21"/>
      <c r="R173" s="4">
        <f t="shared" si="77"/>
        <v>522260.5991476482</v>
      </c>
      <c r="S173" s="4">
        <f t="shared" si="78"/>
        <v>31.98362417463704</v>
      </c>
      <c r="T173" s="21"/>
      <c r="U173" s="21"/>
      <c r="V173" s="21"/>
      <c r="W173" s="22">
        <v>3191902.3524136096</v>
      </c>
      <c r="X173" s="6"/>
      <c r="Y173" s="2">
        <v>247599.88452260318</v>
      </c>
      <c r="Z173" s="82">
        <f t="shared" si="79"/>
        <v>224982.12331670814</v>
      </c>
      <c r="AA173" s="82">
        <f t="shared" si="80"/>
        <v>225015.3985428274</v>
      </c>
      <c r="AB173" s="2"/>
      <c r="AC173" s="2">
        <v>323374.93157883798</v>
      </c>
      <c r="AD173" s="2">
        <v>301462.20071489899</v>
      </c>
      <c r="AE173" s="2">
        <v>-21912.730863938981</v>
      </c>
      <c r="AF173" s="2">
        <f t="shared" si="81"/>
        <v>-1.3851283731946258</v>
      </c>
      <c r="AG173" s="83"/>
      <c r="AH173" s="6">
        <v>1557082.9688993117</v>
      </c>
      <c r="AI173" s="6">
        <v>57344.549910526577</v>
      </c>
      <c r="AJ173" s="6">
        <v>67456.006031731114</v>
      </c>
      <c r="AK173" s="30">
        <f t="shared" si="82"/>
        <v>18887.681688884713</v>
      </c>
      <c r="AL173" s="6"/>
      <c r="AM173" s="6">
        <f t="shared" si="83"/>
        <v>-499439.95547710377</v>
      </c>
      <c r="AN173" s="6">
        <f t="shared" si="84"/>
        <v>225015.3985428274</v>
      </c>
      <c r="AO173" s="7"/>
      <c r="AP173" s="6">
        <f t="shared" si="85"/>
        <v>-274424.55693427636</v>
      </c>
      <c r="AQ173" s="6">
        <f t="shared" si="86"/>
        <v>-16.805962210440097</v>
      </c>
      <c r="AR173" s="7"/>
      <c r="AS173" s="6">
        <f t="shared" si="87"/>
        <v>274424.55693427636</v>
      </c>
      <c r="AT173" s="6">
        <f t="shared" si="88"/>
        <v>16.805962210440097</v>
      </c>
      <c r="AU173" s="7"/>
      <c r="AV173" s="6">
        <f t="shared" si="89"/>
        <v>559086.49002808938</v>
      </c>
      <c r="AW173" s="6">
        <f t="shared" si="90"/>
        <v>34.238868885301571</v>
      </c>
      <c r="AX173" s="21"/>
      <c r="AY173" s="6">
        <f t="shared" si="91"/>
        <v>-39406.340718970125</v>
      </c>
      <c r="AZ173" s="6">
        <f t="shared" si="92"/>
        <v>57344.549910526577</v>
      </c>
      <c r="BA173" s="6">
        <f t="shared" si="93"/>
        <v>18887.681688884713</v>
      </c>
      <c r="BB173" s="6"/>
      <c r="BC173" s="6">
        <f t="shared" si="94"/>
        <v>31534.148339144864</v>
      </c>
      <c r="BD173" s="6">
        <f t="shared" si="95"/>
        <v>5291.7425412963257</v>
      </c>
      <c r="BE173" s="6">
        <f t="shared" si="96"/>
        <v>36825.890880441191</v>
      </c>
      <c r="BF173" s="6">
        <f t="shared" si="97"/>
        <v>1.9311744956301589</v>
      </c>
      <c r="BG173" s="6">
        <f t="shared" si="98"/>
        <v>0.324070215034376</v>
      </c>
      <c r="BH173" s="6">
        <f t="shared" si="99"/>
        <v>2.255244710664535</v>
      </c>
      <c r="BI173" s="6"/>
      <c r="BJ173" s="6">
        <f t="shared" si="100"/>
        <v>-31534.148339144864</v>
      </c>
      <c r="BK173" s="6">
        <f t="shared" si="101"/>
        <v>-5291.7425412963257</v>
      </c>
      <c r="BL173" s="6">
        <f t="shared" si="102"/>
        <v>-36825.890880441191</v>
      </c>
      <c r="BM173" s="6">
        <f t="shared" si="103"/>
        <v>-1.9311744956301589</v>
      </c>
      <c r="BN173" s="6">
        <f t="shared" si="104"/>
        <v>-0.324070215034376</v>
      </c>
      <c r="BO173" s="6">
        <f t="shared" si="105"/>
        <v>-2.255244710664535</v>
      </c>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8" t="s">
        <v>0</v>
      </c>
      <c r="DN173" s="84">
        <v>27150</v>
      </c>
      <c r="DY173" s="8" t="s">
        <v>0</v>
      </c>
      <c r="DZ173" s="8">
        <v>0</v>
      </c>
      <c r="EA173" s="8">
        <v>1</v>
      </c>
      <c r="EB173" s="8">
        <v>0</v>
      </c>
      <c r="EC173" s="8">
        <v>0</v>
      </c>
      <c r="ED173" s="8">
        <v>0</v>
      </c>
      <c r="EE173" s="8">
        <v>1</v>
      </c>
      <c r="EF173" s="8" t="s">
        <v>0</v>
      </c>
    </row>
    <row r="174" spans="1:136" ht="12.75" customHeight="1" x14ac:dyDescent="0.2">
      <c r="A174" s="9">
        <v>473</v>
      </c>
      <c r="B174" s="63"/>
      <c r="C174" s="9">
        <v>7</v>
      </c>
      <c r="D174" s="9" t="s">
        <v>133</v>
      </c>
      <c r="E174" s="9"/>
      <c r="F174" s="2">
        <v>16899</v>
      </c>
      <c r="H174" s="2">
        <v>17011</v>
      </c>
      <c r="I174" s="4">
        <v>-1071303.9655881287</v>
      </c>
      <c r="J174" s="4">
        <f t="shared" si="73"/>
        <v>-63.394518349495748</v>
      </c>
      <c r="K174" s="4"/>
      <c r="L174" s="4">
        <v>-1446864.1790189315</v>
      </c>
      <c r="M174" s="4">
        <f t="shared" si="74"/>
        <v>-85.054622245542973</v>
      </c>
      <c r="N174" s="21"/>
      <c r="O174" s="4">
        <f t="shared" si="75"/>
        <v>245929.84292836793</v>
      </c>
      <c r="P174" s="4">
        <f t="shared" si="76"/>
        <v>14.457106750242074</v>
      </c>
      <c r="Q174" s="21"/>
      <c r="R174" s="4">
        <f t="shared" si="77"/>
        <v>-1200934.3360905636</v>
      </c>
      <c r="S174" s="4">
        <f t="shared" si="78"/>
        <v>-70.597515495300897</v>
      </c>
      <c r="T174" s="21"/>
      <c r="U174" s="21"/>
      <c r="V174" s="21"/>
      <c r="W174" s="22">
        <v>3640611.8159659184</v>
      </c>
      <c r="X174" s="6"/>
      <c r="Y174" s="2">
        <v>206511.69750622203</v>
      </c>
      <c r="Z174" s="82">
        <f t="shared" si="79"/>
        <v>336915.27325241116</v>
      </c>
      <c r="AA174" s="82">
        <f t="shared" si="80"/>
        <v>336965.10357552854</v>
      </c>
      <c r="AB174" s="2"/>
      <c r="AC174" s="2">
        <v>97719.089090863301</v>
      </c>
      <c r="AD174" s="2">
        <v>227264.09094465501</v>
      </c>
      <c r="AE174" s="2">
        <v>129545.00185379171</v>
      </c>
      <c r="AF174" s="2">
        <f t="shared" si="81"/>
        <v>7.6658383249773188</v>
      </c>
      <c r="AG174" s="83"/>
      <c r="AH174" s="6">
        <v>2822773.5328265894</v>
      </c>
      <c r="AI174" s="6">
        <v>43502.762001089221</v>
      </c>
      <c r="AJ174" s="6">
        <v>52465.782469124184</v>
      </c>
      <c r="AK174" s="30">
        <f t="shared" si="82"/>
        <v>14690.419091354774</v>
      </c>
      <c r="AL174" s="6"/>
      <c r="AM174" s="6">
        <f t="shared" si="83"/>
        <v>-569649.94618351141</v>
      </c>
      <c r="AN174" s="6">
        <f t="shared" si="84"/>
        <v>336965.10357552854</v>
      </c>
      <c r="AO174" s="7"/>
      <c r="AP174" s="6">
        <f t="shared" si="85"/>
        <v>-232684.84260798286</v>
      </c>
      <c r="AQ174" s="6">
        <f t="shared" si="86"/>
        <v>-13.678492893303325</v>
      </c>
      <c r="AR174" s="7"/>
      <c r="AS174" s="6">
        <f t="shared" si="87"/>
        <v>232684.84260798286</v>
      </c>
      <c r="AT174" s="6">
        <f t="shared" si="88"/>
        <v>13.678492893303325</v>
      </c>
      <c r="AU174" s="7"/>
      <c r="AV174" s="6">
        <f t="shared" si="89"/>
        <v>-1214179.3364109485</v>
      </c>
      <c r="AW174" s="6">
        <f t="shared" si="90"/>
        <v>-71.376129352239644</v>
      </c>
      <c r="AX174" s="21"/>
      <c r="AY174" s="6">
        <f t="shared" si="91"/>
        <v>-71438.181412829115</v>
      </c>
      <c r="AZ174" s="6">
        <f t="shared" si="92"/>
        <v>43502.762001089221</v>
      </c>
      <c r="BA174" s="6">
        <f t="shared" si="93"/>
        <v>14690.419091354774</v>
      </c>
      <c r="BB174" s="6"/>
      <c r="BC174" s="6">
        <f t="shared" si="94"/>
        <v>-3287.8842795158707</v>
      </c>
      <c r="BD174" s="6">
        <f t="shared" si="95"/>
        <v>-9957.1160408692067</v>
      </c>
      <c r="BE174" s="6">
        <f t="shared" si="96"/>
        <v>-13245.000320385077</v>
      </c>
      <c r="BF174" s="6">
        <f t="shared" si="97"/>
        <v>-0.19327989415765509</v>
      </c>
      <c r="BG174" s="6">
        <f t="shared" si="98"/>
        <v>-0.58533396278109495</v>
      </c>
      <c r="BH174" s="6">
        <f t="shared" si="99"/>
        <v>-0.77861385693875007</v>
      </c>
      <c r="BI174" s="6"/>
      <c r="BJ174" s="6">
        <f t="shared" si="100"/>
        <v>3287.8842795158707</v>
      </c>
      <c r="BK174" s="6">
        <f t="shared" si="101"/>
        <v>9957.1160408692067</v>
      </c>
      <c r="BL174" s="6">
        <f t="shared" si="102"/>
        <v>13245.000320385077</v>
      </c>
      <c r="BM174" s="6">
        <f t="shared" si="103"/>
        <v>0.19327989415765509</v>
      </c>
      <c r="BN174" s="6">
        <f t="shared" si="104"/>
        <v>0.58533396278109495</v>
      </c>
      <c r="BO174" s="6">
        <f t="shared" si="105"/>
        <v>0.77861385693875007</v>
      </c>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8" t="s">
        <v>0</v>
      </c>
      <c r="DN174" s="84">
        <v>27286</v>
      </c>
      <c r="DY174" s="8" t="s">
        <v>0</v>
      </c>
      <c r="DZ174" s="8">
        <v>0</v>
      </c>
      <c r="EA174" s="8">
        <v>1</v>
      </c>
      <c r="EB174" s="8">
        <v>0</v>
      </c>
      <c r="EC174" s="8">
        <v>0</v>
      </c>
      <c r="ED174" s="8">
        <v>0</v>
      </c>
      <c r="EE174" s="8">
        <v>1</v>
      </c>
      <c r="EF174" s="8" t="s">
        <v>0</v>
      </c>
    </row>
    <row r="175" spans="1:136" ht="12.75" customHeight="1" x14ac:dyDescent="0.2">
      <c r="A175" s="9">
        <v>852</v>
      </c>
      <c r="B175" s="63"/>
      <c r="C175" s="9">
        <v>7</v>
      </c>
      <c r="D175" s="9" t="s">
        <v>137</v>
      </c>
      <c r="E175" s="9"/>
      <c r="F175" s="2">
        <v>17290</v>
      </c>
      <c r="H175" s="2">
        <v>17315</v>
      </c>
      <c r="I175" s="4">
        <v>963813.44107314758</v>
      </c>
      <c r="J175" s="4">
        <f t="shared" si="73"/>
        <v>55.743981554259548</v>
      </c>
      <c r="K175" s="4"/>
      <c r="L175" s="4">
        <v>766438.99820875656</v>
      </c>
      <c r="M175" s="4">
        <f t="shared" si="74"/>
        <v>44.264452683150829</v>
      </c>
      <c r="N175" s="21"/>
      <c r="O175" s="4">
        <f t="shared" si="75"/>
        <v>250362.43864480298</v>
      </c>
      <c r="P175" s="4">
        <f t="shared" si="76"/>
        <v>14.459280314455846</v>
      </c>
      <c r="Q175" s="21"/>
      <c r="R175" s="4">
        <f t="shared" si="77"/>
        <v>1016801.4368535596</v>
      </c>
      <c r="S175" s="4">
        <f t="shared" si="78"/>
        <v>58.723732997606675</v>
      </c>
      <c r="T175" s="21"/>
      <c r="U175" s="21"/>
      <c r="V175" s="21"/>
      <c r="W175" s="22">
        <v>2795531.2236852432</v>
      </c>
      <c r="X175" s="6"/>
      <c r="Y175" s="2">
        <v>210045.83244428859</v>
      </c>
      <c r="Z175" s="82">
        <f t="shared" si="79"/>
        <v>169774.06909369293</v>
      </c>
      <c r="AA175" s="82">
        <f t="shared" si="80"/>
        <v>169799.17895777902</v>
      </c>
      <c r="AB175" s="2"/>
      <c r="AC175" s="2">
        <v>175432.88019471601</v>
      </c>
      <c r="AD175" s="2">
        <v>135219.26261852201</v>
      </c>
      <c r="AE175" s="2">
        <v>-40213.617576193996</v>
      </c>
      <c r="AF175" s="2">
        <f t="shared" si="81"/>
        <v>-2.3258309760667437</v>
      </c>
      <c r="AG175" s="83"/>
      <c r="AH175" s="6">
        <v>1210891.1973315249</v>
      </c>
      <c r="AI175" s="6">
        <v>31638.372364428556</v>
      </c>
      <c r="AJ175" s="6">
        <v>58087.116305101816</v>
      </c>
      <c r="AK175" s="30">
        <f t="shared" si="82"/>
        <v>16264.39256542851</v>
      </c>
      <c r="AL175" s="6"/>
      <c r="AM175" s="6">
        <f t="shared" si="83"/>
        <v>-437419.39312036021</v>
      </c>
      <c r="AN175" s="6">
        <f t="shared" si="84"/>
        <v>169799.17895777902</v>
      </c>
      <c r="AO175" s="7"/>
      <c r="AP175" s="6">
        <f t="shared" si="85"/>
        <v>-267620.21416258119</v>
      </c>
      <c r="AQ175" s="6">
        <f t="shared" si="86"/>
        <v>-15.455975406444193</v>
      </c>
      <c r="AR175" s="7"/>
      <c r="AS175" s="6">
        <f t="shared" si="87"/>
        <v>267620.21416258119</v>
      </c>
      <c r="AT175" s="6">
        <f t="shared" si="88"/>
        <v>15.455975406444193</v>
      </c>
      <c r="AU175" s="7"/>
      <c r="AV175" s="6">
        <f t="shared" si="89"/>
        <v>1034059.2123713377</v>
      </c>
      <c r="AW175" s="6">
        <f t="shared" si="90"/>
        <v>59.720428089595018</v>
      </c>
      <c r="AX175" s="21"/>
      <c r="AY175" s="6">
        <f t="shared" si="91"/>
        <v>-30644.989412078878</v>
      </c>
      <c r="AZ175" s="6">
        <f t="shared" si="92"/>
        <v>31638.372364428556</v>
      </c>
      <c r="BA175" s="6">
        <f t="shared" si="93"/>
        <v>16264.39256542851</v>
      </c>
      <c r="BB175" s="6"/>
      <c r="BC175" s="6">
        <f t="shared" si="94"/>
        <v>11566.488793271936</v>
      </c>
      <c r="BD175" s="6">
        <f t="shared" si="95"/>
        <v>5691.2867245062716</v>
      </c>
      <c r="BE175" s="6">
        <f t="shared" si="96"/>
        <v>17257.775517778209</v>
      </c>
      <c r="BF175" s="6">
        <f t="shared" si="97"/>
        <v>0.66800397304487069</v>
      </c>
      <c r="BG175" s="6">
        <f t="shared" si="98"/>
        <v>0.32869111894347514</v>
      </c>
      <c r="BH175" s="6">
        <f t="shared" si="99"/>
        <v>0.99669509198834594</v>
      </c>
      <c r="BI175" s="6"/>
      <c r="BJ175" s="6">
        <f t="shared" si="100"/>
        <v>-11566.488793271936</v>
      </c>
      <c r="BK175" s="6">
        <f t="shared" si="101"/>
        <v>-5691.2867245062716</v>
      </c>
      <c r="BL175" s="6">
        <f t="shared" si="102"/>
        <v>-17257.775517778209</v>
      </c>
      <c r="BM175" s="6">
        <f t="shared" si="103"/>
        <v>-0.66800397304487069</v>
      </c>
      <c r="BN175" s="6">
        <f t="shared" si="104"/>
        <v>-0.32869111894347514</v>
      </c>
      <c r="BO175" s="6">
        <f t="shared" si="105"/>
        <v>-0.99669509198834594</v>
      </c>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8" t="s">
        <v>0</v>
      </c>
      <c r="DN175" s="84">
        <v>27481</v>
      </c>
      <c r="DY175" s="8" t="s">
        <v>0</v>
      </c>
      <c r="DZ175" s="8">
        <v>0</v>
      </c>
      <c r="EA175" s="8">
        <v>1</v>
      </c>
      <c r="EB175" s="8">
        <v>0</v>
      </c>
      <c r="EC175" s="8">
        <v>0</v>
      </c>
      <c r="ED175" s="8">
        <v>0</v>
      </c>
      <c r="EE175" s="8">
        <v>1</v>
      </c>
      <c r="EF175" s="8" t="s">
        <v>0</v>
      </c>
    </row>
    <row r="176" spans="1:136" ht="12.75" customHeight="1" x14ac:dyDescent="0.2">
      <c r="A176" s="9">
        <v>388</v>
      </c>
      <c r="B176" s="63"/>
      <c r="C176" s="9">
        <v>7</v>
      </c>
      <c r="D176" s="9" t="s">
        <v>142</v>
      </c>
      <c r="E176" s="9"/>
      <c r="F176" s="2">
        <v>18479</v>
      </c>
      <c r="H176" s="2">
        <v>18507</v>
      </c>
      <c r="I176" s="4">
        <v>169139.46113119554</v>
      </c>
      <c r="J176" s="4">
        <f t="shared" si="73"/>
        <v>9.1530635386760935</v>
      </c>
      <c r="K176" s="4"/>
      <c r="L176" s="4">
        <v>382399.32806379534</v>
      </c>
      <c r="M176" s="4">
        <f t="shared" si="74"/>
        <v>20.662415738034007</v>
      </c>
      <c r="N176" s="21"/>
      <c r="O176" s="4">
        <f t="shared" si="75"/>
        <v>-32351.323008634805</v>
      </c>
      <c r="P176" s="4">
        <f t="shared" si="76"/>
        <v>-1.7480587349994492</v>
      </c>
      <c r="Q176" s="21"/>
      <c r="R176" s="4">
        <f t="shared" si="77"/>
        <v>350048.00505516055</v>
      </c>
      <c r="S176" s="4">
        <f t="shared" si="78"/>
        <v>18.914357003034556</v>
      </c>
      <c r="T176" s="21"/>
      <c r="U176" s="21"/>
      <c r="V176" s="21"/>
      <c r="W176" s="22">
        <v>5305941.3672587685</v>
      </c>
      <c r="X176" s="6"/>
      <c r="Y176" s="2">
        <v>679516.35641499038</v>
      </c>
      <c r="Z176" s="82">
        <f t="shared" si="79"/>
        <v>795210.09916479047</v>
      </c>
      <c r="AA176" s="82">
        <f t="shared" si="80"/>
        <v>795327.71204652498</v>
      </c>
      <c r="AB176" s="2"/>
      <c r="AC176" s="2">
        <v>511949.07699718</v>
      </c>
      <c r="AD176" s="2">
        <v>627467.78193442302</v>
      </c>
      <c r="AE176" s="2">
        <v>115518.70493724302</v>
      </c>
      <c r="AF176" s="2">
        <f t="shared" si="81"/>
        <v>6.2513504484681537</v>
      </c>
      <c r="AG176" s="83"/>
      <c r="AH176" s="6">
        <v>2691038.6240260904</v>
      </c>
      <c r="AI176" s="6">
        <v>102824.71018439269</v>
      </c>
      <c r="AJ176" s="6">
        <v>116174.23261020325</v>
      </c>
      <c r="AK176" s="30">
        <f t="shared" si="82"/>
        <v>32528.785130856915</v>
      </c>
      <c r="AL176" s="6"/>
      <c r="AM176" s="6">
        <f t="shared" si="83"/>
        <v>-830225.62335718132</v>
      </c>
      <c r="AN176" s="6">
        <f t="shared" si="84"/>
        <v>795327.71204652498</v>
      </c>
      <c r="AO176" s="7"/>
      <c r="AP176" s="6">
        <f t="shared" si="85"/>
        <v>-34897.911310656345</v>
      </c>
      <c r="AQ176" s="6">
        <f t="shared" si="86"/>
        <v>-1.8856600913522639</v>
      </c>
      <c r="AR176" s="7"/>
      <c r="AS176" s="6">
        <f t="shared" si="87"/>
        <v>34897.911310656345</v>
      </c>
      <c r="AT176" s="6">
        <f t="shared" si="88"/>
        <v>1.8856600913522639</v>
      </c>
      <c r="AU176" s="7"/>
      <c r="AV176" s="6">
        <f t="shared" si="89"/>
        <v>417297.23937445169</v>
      </c>
      <c r="AW176" s="6">
        <f t="shared" si="90"/>
        <v>22.548075829386271</v>
      </c>
      <c r="AX176" s="21"/>
      <c r="AY176" s="6">
        <f t="shared" si="91"/>
        <v>-68104.260995958495</v>
      </c>
      <c r="AZ176" s="6">
        <f t="shared" si="92"/>
        <v>102824.71018439269</v>
      </c>
      <c r="BA176" s="6">
        <f t="shared" si="93"/>
        <v>32528.785130856915</v>
      </c>
      <c r="BB176" s="6"/>
      <c r="BC176" s="6">
        <f t="shared" si="94"/>
        <v>58217.718188770086</v>
      </c>
      <c r="BD176" s="6">
        <f t="shared" si="95"/>
        <v>9031.516130521064</v>
      </c>
      <c r="BE176" s="6">
        <f t="shared" si="96"/>
        <v>67249.23431929115</v>
      </c>
      <c r="BF176" s="6">
        <f t="shared" si="97"/>
        <v>3.1457134159382982</v>
      </c>
      <c r="BG176" s="6">
        <f t="shared" si="98"/>
        <v>0.48800541041341461</v>
      </c>
      <c r="BH176" s="6">
        <f t="shared" si="99"/>
        <v>3.6337188263517128</v>
      </c>
      <c r="BI176" s="6"/>
      <c r="BJ176" s="6">
        <f t="shared" si="100"/>
        <v>-58217.718188770086</v>
      </c>
      <c r="BK176" s="6">
        <f t="shared" si="101"/>
        <v>-9031.516130521064</v>
      </c>
      <c r="BL176" s="6">
        <f t="shared" si="102"/>
        <v>-67249.23431929115</v>
      </c>
      <c r="BM176" s="6">
        <f t="shared" si="103"/>
        <v>-3.1457134159382982</v>
      </c>
      <c r="BN176" s="6">
        <f t="shared" si="104"/>
        <v>-0.48800541041341461</v>
      </c>
      <c r="BO176" s="6">
        <f t="shared" si="105"/>
        <v>-3.6337188263517128</v>
      </c>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8" t="s">
        <v>0</v>
      </c>
      <c r="DN176" s="84">
        <v>27491</v>
      </c>
      <c r="DY176" s="8" t="s">
        <v>0</v>
      </c>
      <c r="DZ176" s="8">
        <v>0</v>
      </c>
      <c r="EA176" s="8">
        <v>1</v>
      </c>
      <c r="EB176" s="8">
        <v>0</v>
      </c>
      <c r="EC176" s="8">
        <v>0</v>
      </c>
      <c r="ED176" s="8">
        <v>0</v>
      </c>
      <c r="EE176" s="8">
        <v>1</v>
      </c>
      <c r="EF176" s="8" t="s">
        <v>0</v>
      </c>
    </row>
    <row r="177" spans="1:136" ht="12.75" customHeight="1" x14ac:dyDescent="0.2">
      <c r="A177" s="9">
        <v>457</v>
      </c>
      <c r="B177" s="63"/>
      <c r="C177" s="9">
        <v>7</v>
      </c>
      <c r="D177" s="9" t="s">
        <v>151</v>
      </c>
      <c r="E177" s="9"/>
      <c r="F177" s="2">
        <v>18751</v>
      </c>
      <c r="H177" s="2">
        <v>19334</v>
      </c>
      <c r="I177" s="4">
        <v>-371558.10229626112</v>
      </c>
      <c r="J177" s="4">
        <f t="shared" si="73"/>
        <v>-19.81537530245113</v>
      </c>
      <c r="K177" s="4"/>
      <c r="L177" s="4">
        <v>-624942.70447696326</v>
      </c>
      <c r="M177" s="4">
        <f t="shared" si="74"/>
        <v>-32.323508041634597</v>
      </c>
      <c r="N177" s="21"/>
      <c r="O177" s="4">
        <f t="shared" si="75"/>
        <v>-178274.21345529298</v>
      </c>
      <c r="P177" s="4">
        <f t="shared" si="76"/>
        <v>-9.2207620489962228</v>
      </c>
      <c r="Q177" s="21"/>
      <c r="R177" s="4">
        <f t="shared" si="77"/>
        <v>-803216.91793225624</v>
      </c>
      <c r="S177" s="4">
        <f t="shared" si="78"/>
        <v>-41.544270090630818</v>
      </c>
      <c r="T177" s="21"/>
      <c r="U177" s="21"/>
      <c r="V177" s="21"/>
      <c r="W177" s="22">
        <v>3831553.3714104998</v>
      </c>
      <c r="X177" s="6"/>
      <c r="Y177" s="2">
        <v>483647.29468110623</v>
      </c>
      <c r="Z177" s="82">
        <f t="shared" si="79"/>
        <v>811196.9300841029</v>
      </c>
      <c r="AA177" s="82">
        <f t="shared" si="80"/>
        <v>811316.9074444276</v>
      </c>
      <c r="AB177" s="2"/>
      <c r="AC177" s="2">
        <v>253749.79995797499</v>
      </c>
      <c r="AD177" s="2">
        <v>571422.46021666902</v>
      </c>
      <c r="AE177" s="2">
        <v>317672.66025869403</v>
      </c>
      <c r="AF177" s="2">
        <f t="shared" si="81"/>
        <v>16.941638326419607</v>
      </c>
      <c r="AG177" s="83"/>
      <c r="AH177" s="6">
        <v>2775426.6215869556</v>
      </c>
      <c r="AI177" s="6">
        <v>25706.177546098173</v>
      </c>
      <c r="AJ177" s="6">
        <v>39349.336851843138</v>
      </c>
      <c r="AK177" s="30">
        <f t="shared" si="82"/>
        <v>11017.814318516079</v>
      </c>
      <c r="AL177" s="6"/>
      <c r="AM177" s="6">
        <f t="shared" si="83"/>
        <v>-599526.75049046637</v>
      </c>
      <c r="AN177" s="6">
        <f t="shared" si="84"/>
        <v>811316.9074444276</v>
      </c>
      <c r="AO177" s="7"/>
      <c r="AP177" s="6">
        <f t="shared" si="85"/>
        <v>211790.15695396124</v>
      </c>
      <c r="AQ177" s="6">
        <f t="shared" si="86"/>
        <v>10.954285556737418</v>
      </c>
      <c r="AR177" s="7"/>
      <c r="AS177" s="6">
        <f t="shared" si="87"/>
        <v>-211790.15695396124</v>
      </c>
      <c r="AT177" s="6">
        <f t="shared" si="88"/>
        <v>-10.954285556737418</v>
      </c>
      <c r="AU177" s="7"/>
      <c r="AV177" s="6">
        <f t="shared" si="89"/>
        <v>-836732.8614309245</v>
      </c>
      <c r="AW177" s="6">
        <f t="shared" si="90"/>
        <v>-43.277793598372014</v>
      </c>
      <c r="AX177" s="21"/>
      <c r="AY177" s="6">
        <f t="shared" si="91"/>
        <v>-70239.935363282537</v>
      </c>
      <c r="AZ177" s="6">
        <f t="shared" si="92"/>
        <v>25706.177546098173</v>
      </c>
      <c r="BA177" s="6">
        <f t="shared" si="93"/>
        <v>11017.814318516079</v>
      </c>
      <c r="BB177" s="6"/>
      <c r="BC177" s="6">
        <f t="shared" si="94"/>
        <v>-20299.640426274011</v>
      </c>
      <c r="BD177" s="6">
        <f t="shared" si="95"/>
        <v>-13216.303072394234</v>
      </c>
      <c r="BE177" s="6">
        <f t="shared" si="96"/>
        <v>-33515.943498668246</v>
      </c>
      <c r="BF177" s="6">
        <f t="shared" si="97"/>
        <v>-1.0499451963522297</v>
      </c>
      <c r="BG177" s="6">
        <f t="shared" si="98"/>
        <v>-0.68357831138896419</v>
      </c>
      <c r="BH177" s="6">
        <f t="shared" si="99"/>
        <v>-1.7335235077411941</v>
      </c>
      <c r="BI177" s="6"/>
      <c r="BJ177" s="6">
        <f t="shared" si="100"/>
        <v>20299.640426274011</v>
      </c>
      <c r="BK177" s="6">
        <f t="shared" si="101"/>
        <v>13216.303072394234</v>
      </c>
      <c r="BL177" s="6">
        <f t="shared" si="102"/>
        <v>33515.943498668246</v>
      </c>
      <c r="BM177" s="6">
        <f t="shared" si="103"/>
        <v>1.0499451963522297</v>
      </c>
      <c r="BN177" s="6">
        <f t="shared" si="104"/>
        <v>0.68357831138896419</v>
      </c>
      <c r="BO177" s="6">
        <f t="shared" si="105"/>
        <v>1.7335235077411941</v>
      </c>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8" t="s">
        <v>0</v>
      </c>
      <c r="DN177" s="84">
        <v>27524</v>
      </c>
      <c r="DY177" s="8" t="s">
        <v>0</v>
      </c>
      <c r="DZ177" s="8">
        <v>0</v>
      </c>
      <c r="EA177" s="8">
        <v>1</v>
      </c>
      <c r="EB177" s="8">
        <v>0</v>
      </c>
      <c r="EC177" s="8">
        <v>0</v>
      </c>
      <c r="ED177" s="8">
        <v>0</v>
      </c>
      <c r="EE177" s="8">
        <v>1</v>
      </c>
      <c r="EF177" s="8" t="s">
        <v>0</v>
      </c>
    </row>
    <row r="178" spans="1:136" ht="12.75" customHeight="1" x14ac:dyDescent="0.2">
      <c r="A178" s="9">
        <v>498</v>
      </c>
      <c r="B178" s="63"/>
      <c r="C178" s="9">
        <v>7</v>
      </c>
      <c r="D178" s="9" t="s">
        <v>154</v>
      </c>
      <c r="E178" s="9"/>
      <c r="F178" s="2">
        <v>19384</v>
      </c>
      <c r="H178" s="2">
        <v>19597</v>
      </c>
      <c r="I178" s="4">
        <v>-414006.90481588547</v>
      </c>
      <c r="J178" s="4">
        <f t="shared" si="73"/>
        <v>-21.358177095330451</v>
      </c>
      <c r="K178" s="4"/>
      <c r="L178" s="4">
        <v>194940.04765145993</v>
      </c>
      <c r="M178" s="4">
        <f t="shared" si="74"/>
        <v>9.9474433664060786</v>
      </c>
      <c r="N178" s="21"/>
      <c r="O178" s="4">
        <f t="shared" si="75"/>
        <v>-74181.298386149734</v>
      </c>
      <c r="P178" s="4">
        <f t="shared" si="76"/>
        <v>-3.7853395104429115</v>
      </c>
      <c r="Q178" s="21"/>
      <c r="R178" s="4">
        <f t="shared" si="77"/>
        <v>120758.74926531019</v>
      </c>
      <c r="S178" s="4">
        <f t="shared" si="78"/>
        <v>6.1621038559631671</v>
      </c>
      <c r="T178" s="21"/>
      <c r="U178" s="21"/>
      <c r="V178" s="21"/>
      <c r="W178" s="22">
        <v>3962388.4186550085</v>
      </c>
      <c r="X178" s="6"/>
      <c r="Y178" s="2">
        <v>540671.06737269124</v>
      </c>
      <c r="Z178" s="82">
        <f t="shared" si="79"/>
        <v>661804.33875671786</v>
      </c>
      <c r="AA178" s="82">
        <f t="shared" si="80"/>
        <v>661902.22070704435</v>
      </c>
      <c r="AB178" s="2"/>
      <c r="AC178" s="2">
        <v>428379.52912908298</v>
      </c>
      <c r="AD178" s="2">
        <v>548196.20170692506</v>
      </c>
      <c r="AE178" s="2">
        <v>119816.67257784208</v>
      </c>
      <c r="AF178" s="2">
        <f t="shared" si="81"/>
        <v>6.1812150525093932</v>
      </c>
      <c r="AG178" s="83"/>
      <c r="AH178" s="6">
        <v>1378009.2423796407</v>
      </c>
      <c r="AI178" s="6">
        <v>51412.355092196347</v>
      </c>
      <c r="AJ178" s="6">
        <v>56213.338359775931</v>
      </c>
      <c r="AK178" s="30">
        <f t="shared" si="82"/>
        <v>15739.734740737262</v>
      </c>
      <c r="AL178" s="6"/>
      <c r="AM178" s="6">
        <f t="shared" si="83"/>
        <v>-619998.63307209709</v>
      </c>
      <c r="AN178" s="6">
        <f t="shared" si="84"/>
        <v>661902.22070704435</v>
      </c>
      <c r="AO178" s="7"/>
      <c r="AP178" s="6">
        <f t="shared" si="85"/>
        <v>41903.587634947267</v>
      </c>
      <c r="AQ178" s="6">
        <f t="shared" si="86"/>
        <v>2.138265430165192</v>
      </c>
      <c r="AR178" s="7"/>
      <c r="AS178" s="6">
        <f t="shared" si="87"/>
        <v>-41903.587634947267</v>
      </c>
      <c r="AT178" s="6">
        <f t="shared" si="88"/>
        <v>-2.138265430165192</v>
      </c>
      <c r="AU178" s="7"/>
      <c r="AV178" s="6">
        <f t="shared" si="89"/>
        <v>153036.46001651266</v>
      </c>
      <c r="AW178" s="6">
        <f t="shared" si="90"/>
        <v>7.8091779362408866</v>
      </c>
      <c r="AX178" s="21"/>
      <c r="AY178" s="6">
        <f t="shared" si="91"/>
        <v>-34874.37908173116</v>
      </c>
      <c r="AZ178" s="6">
        <f t="shared" si="92"/>
        <v>51412.355092196347</v>
      </c>
      <c r="BA178" s="6">
        <f t="shared" si="93"/>
        <v>15739.734740737262</v>
      </c>
      <c r="BB178" s="6"/>
      <c r="BC178" s="6">
        <f t="shared" si="94"/>
        <v>28570.301954825009</v>
      </c>
      <c r="BD178" s="6">
        <f t="shared" si="95"/>
        <v>3707.4087963774618</v>
      </c>
      <c r="BE178" s="6">
        <f t="shared" si="96"/>
        <v>32277.71075120247</v>
      </c>
      <c r="BF178" s="6">
        <f t="shared" si="97"/>
        <v>1.4578916137584839</v>
      </c>
      <c r="BG178" s="6">
        <f t="shared" si="98"/>
        <v>0.1891824665192357</v>
      </c>
      <c r="BH178" s="6">
        <f t="shared" si="99"/>
        <v>1.6470740802777195</v>
      </c>
      <c r="BI178" s="6"/>
      <c r="BJ178" s="6">
        <f t="shared" si="100"/>
        <v>-28570.301954825009</v>
      </c>
      <c r="BK178" s="6">
        <f t="shared" si="101"/>
        <v>-3707.4087963774618</v>
      </c>
      <c r="BL178" s="6">
        <f t="shared" si="102"/>
        <v>-32277.71075120247</v>
      </c>
      <c r="BM178" s="6">
        <f t="shared" si="103"/>
        <v>-1.4578916137584839</v>
      </c>
      <c r="BN178" s="6">
        <f t="shared" si="104"/>
        <v>-0.1891824665192357</v>
      </c>
      <c r="BO178" s="6">
        <f t="shared" si="105"/>
        <v>-1.6470740802777195</v>
      </c>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8" t="s">
        <v>0</v>
      </c>
      <c r="DN178" s="84">
        <v>27852</v>
      </c>
      <c r="DY178" s="8" t="s">
        <v>0</v>
      </c>
      <c r="DZ178" s="8">
        <v>0</v>
      </c>
      <c r="EA178" s="8">
        <v>1</v>
      </c>
      <c r="EB178" s="8">
        <v>0</v>
      </c>
      <c r="EC178" s="8">
        <v>0</v>
      </c>
      <c r="ED178" s="8">
        <v>0</v>
      </c>
      <c r="EE178" s="8">
        <v>1</v>
      </c>
      <c r="EF178" s="8" t="s">
        <v>0</v>
      </c>
    </row>
    <row r="179" spans="1:136" ht="12.75" customHeight="1" x14ac:dyDescent="0.2">
      <c r="A179" s="9">
        <v>532</v>
      </c>
      <c r="B179" s="63"/>
      <c r="C179" s="9">
        <v>7</v>
      </c>
      <c r="D179" s="9" t="s">
        <v>166</v>
      </c>
      <c r="E179" s="9"/>
      <c r="F179" s="2">
        <v>21552</v>
      </c>
      <c r="H179" s="2">
        <v>21706</v>
      </c>
      <c r="I179" s="4">
        <v>611646.46218780382</v>
      </c>
      <c r="J179" s="4">
        <f t="shared" si="73"/>
        <v>28.380032581097058</v>
      </c>
      <c r="K179" s="4"/>
      <c r="L179" s="4">
        <v>620997.5228564837</v>
      </c>
      <c r="M179" s="4">
        <f t="shared" si="74"/>
        <v>28.60948690944825</v>
      </c>
      <c r="N179" s="21"/>
      <c r="O179" s="4">
        <f t="shared" si="75"/>
        <v>-112864.46782694626</v>
      </c>
      <c r="P179" s="4">
        <f t="shared" si="76"/>
        <v>-5.1996898473669155</v>
      </c>
      <c r="Q179" s="21"/>
      <c r="R179" s="4">
        <f t="shared" si="77"/>
        <v>508133.05502953741</v>
      </c>
      <c r="S179" s="4">
        <f t="shared" si="78"/>
        <v>23.409797062081331</v>
      </c>
      <c r="T179" s="21"/>
      <c r="U179" s="21"/>
      <c r="V179" s="21"/>
      <c r="W179" s="22">
        <v>5643735.2735946765</v>
      </c>
      <c r="X179" s="6"/>
      <c r="Y179" s="2">
        <v>932636.13470688497</v>
      </c>
      <c r="Z179" s="82">
        <f t="shared" si="79"/>
        <v>939761.04970087484</v>
      </c>
      <c r="AA179" s="82">
        <f t="shared" si="80"/>
        <v>939900.04190597043</v>
      </c>
      <c r="AB179" s="2"/>
      <c r="AC179" s="2">
        <v>562869.05599834595</v>
      </c>
      <c r="AD179" s="2">
        <v>569943.421056416</v>
      </c>
      <c r="AE179" s="2">
        <v>7074.3650580700487</v>
      </c>
      <c r="AF179" s="2">
        <f t="shared" si="81"/>
        <v>0.32824633714133483</v>
      </c>
      <c r="AG179" s="83"/>
      <c r="AH179" s="6">
        <v>2315746.7928883983</v>
      </c>
      <c r="AI179" s="6">
        <v>81073.329183848007</v>
      </c>
      <c r="AJ179" s="6">
        <v>119921.7885008548</v>
      </c>
      <c r="AK179" s="30">
        <f t="shared" si="82"/>
        <v>33578.100780239351</v>
      </c>
      <c r="AL179" s="6"/>
      <c r="AM179" s="6">
        <f t="shared" si="83"/>
        <v>-883080.55277357518</v>
      </c>
      <c r="AN179" s="6">
        <f t="shared" si="84"/>
        <v>939900.04190597043</v>
      </c>
      <c r="AO179" s="7"/>
      <c r="AP179" s="6">
        <f t="shared" si="85"/>
        <v>56819.489132395247</v>
      </c>
      <c r="AQ179" s="6">
        <f t="shared" si="86"/>
        <v>2.6176858533306571</v>
      </c>
      <c r="AR179" s="7"/>
      <c r="AS179" s="6">
        <f t="shared" si="87"/>
        <v>-56819.489132395247</v>
      </c>
      <c r="AT179" s="6">
        <f t="shared" si="88"/>
        <v>-2.6176858533306571</v>
      </c>
      <c r="AU179" s="7"/>
      <c r="AV179" s="6">
        <f t="shared" si="89"/>
        <v>564178.03372408845</v>
      </c>
      <c r="AW179" s="6">
        <f t="shared" si="90"/>
        <v>25.991801056117591</v>
      </c>
      <c r="AX179" s="21"/>
      <c r="AY179" s="6">
        <f t="shared" si="91"/>
        <v>-58606.451269536388</v>
      </c>
      <c r="AZ179" s="6">
        <f t="shared" si="92"/>
        <v>81073.329183848007</v>
      </c>
      <c r="BA179" s="6">
        <f t="shared" si="93"/>
        <v>33578.100780239351</v>
      </c>
      <c r="BB179" s="6"/>
      <c r="BC179" s="6">
        <f t="shared" si="94"/>
        <v>42687.221406726785</v>
      </c>
      <c r="BD179" s="6">
        <f t="shared" si="95"/>
        <v>13357.757287824221</v>
      </c>
      <c r="BE179" s="6">
        <f t="shared" si="96"/>
        <v>56044.978694551006</v>
      </c>
      <c r="BF179" s="6">
        <f t="shared" si="97"/>
        <v>1.9666092972784845</v>
      </c>
      <c r="BG179" s="6">
        <f t="shared" si="98"/>
        <v>0.61539469675777303</v>
      </c>
      <c r="BH179" s="6">
        <f t="shared" si="99"/>
        <v>2.5820039940362576</v>
      </c>
      <c r="BI179" s="6"/>
      <c r="BJ179" s="6">
        <f t="shared" si="100"/>
        <v>-42687.221406726785</v>
      </c>
      <c r="BK179" s="6">
        <f t="shared" si="101"/>
        <v>-13357.757287824221</v>
      </c>
      <c r="BL179" s="6">
        <f t="shared" si="102"/>
        <v>-56044.978694551006</v>
      </c>
      <c r="BM179" s="6">
        <f t="shared" si="103"/>
        <v>-1.9666092972784845</v>
      </c>
      <c r="BN179" s="6">
        <f t="shared" si="104"/>
        <v>-0.61539469675777303</v>
      </c>
      <c r="BO179" s="6">
        <f t="shared" si="105"/>
        <v>-2.5820039940362576</v>
      </c>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8" t="s">
        <v>0</v>
      </c>
      <c r="DN179" s="84">
        <v>27992</v>
      </c>
      <c r="DY179" s="8" t="s">
        <v>0</v>
      </c>
      <c r="DZ179" s="8">
        <v>0</v>
      </c>
      <c r="EA179" s="8">
        <v>1</v>
      </c>
      <c r="EB179" s="8">
        <v>0</v>
      </c>
      <c r="EC179" s="8">
        <v>0</v>
      </c>
      <c r="ED179" s="8">
        <v>0</v>
      </c>
      <c r="EE179" s="8">
        <v>1</v>
      </c>
      <c r="EF179" s="8" t="s">
        <v>0</v>
      </c>
    </row>
    <row r="180" spans="1:136" ht="12.75" customHeight="1" x14ac:dyDescent="0.2">
      <c r="A180" s="9">
        <v>1598</v>
      </c>
      <c r="B180" s="63"/>
      <c r="C180" s="9">
        <v>7</v>
      </c>
      <c r="D180" s="9" t="s">
        <v>176</v>
      </c>
      <c r="E180" s="9"/>
      <c r="F180" s="2">
        <v>22522</v>
      </c>
      <c r="H180" s="2">
        <v>22738</v>
      </c>
      <c r="I180" s="4">
        <v>-142400.66356552299</v>
      </c>
      <c r="J180" s="4">
        <f t="shared" si="73"/>
        <v>-6.3227361497878958</v>
      </c>
      <c r="K180" s="4"/>
      <c r="L180" s="4">
        <v>42233.141239750665</v>
      </c>
      <c r="M180" s="4">
        <f t="shared" si="74"/>
        <v>1.857381530466649</v>
      </c>
      <c r="N180" s="21"/>
      <c r="O180" s="4">
        <f t="shared" si="75"/>
        <v>7491.7291883450889</v>
      </c>
      <c r="P180" s="4">
        <f t="shared" si="76"/>
        <v>0.32948056945839954</v>
      </c>
      <c r="Q180" s="21"/>
      <c r="R180" s="4">
        <f t="shared" si="77"/>
        <v>49724.870428095754</v>
      </c>
      <c r="S180" s="4">
        <f t="shared" si="78"/>
        <v>2.1868620999250483</v>
      </c>
      <c r="T180" s="21"/>
      <c r="U180" s="21"/>
      <c r="V180" s="21"/>
      <c r="W180" s="22">
        <v>3844552.0858959341</v>
      </c>
      <c r="X180" s="6"/>
      <c r="Y180" s="2">
        <v>685912.04719607998</v>
      </c>
      <c r="Z180" s="82">
        <f t="shared" si="79"/>
        <v>549806.23721580196</v>
      </c>
      <c r="AA180" s="82">
        <f t="shared" si="80"/>
        <v>549887.55446268106</v>
      </c>
      <c r="AB180" s="2"/>
      <c r="AC180" s="2">
        <v>525712.86080327095</v>
      </c>
      <c r="AD180" s="2">
        <v>390899.99017367198</v>
      </c>
      <c r="AE180" s="2">
        <v>-134812.87062959897</v>
      </c>
      <c r="AF180" s="2">
        <f t="shared" si="81"/>
        <v>-5.9858303272177853</v>
      </c>
      <c r="AG180" s="83"/>
      <c r="AH180" s="6">
        <v>1588557.9373979631</v>
      </c>
      <c r="AI180" s="6">
        <v>61299.346456080064</v>
      </c>
      <c r="AJ180" s="6">
        <v>82446.22959433803</v>
      </c>
      <c r="AK180" s="30">
        <f t="shared" si="82"/>
        <v>23084.944286414651</v>
      </c>
      <c r="AL180" s="6"/>
      <c r="AM180" s="6">
        <f t="shared" si="83"/>
        <v>-601560.67154038686</v>
      </c>
      <c r="AN180" s="6">
        <f t="shared" si="84"/>
        <v>549887.55446268106</v>
      </c>
      <c r="AO180" s="7"/>
      <c r="AP180" s="6">
        <f t="shared" si="85"/>
        <v>-51673.1170777058</v>
      </c>
      <c r="AQ180" s="6">
        <f t="shared" si="86"/>
        <v>-2.2725445104101416</v>
      </c>
      <c r="AR180" s="7"/>
      <c r="AS180" s="6">
        <f t="shared" si="87"/>
        <v>51673.1170777058</v>
      </c>
      <c r="AT180" s="6">
        <f t="shared" si="88"/>
        <v>2.2725445104101416</v>
      </c>
      <c r="AU180" s="7"/>
      <c r="AV180" s="6">
        <f t="shared" si="89"/>
        <v>93906.258317456464</v>
      </c>
      <c r="AW180" s="6">
        <f t="shared" si="90"/>
        <v>4.1299260408767902</v>
      </c>
      <c r="AX180" s="21"/>
      <c r="AY180" s="6">
        <f t="shared" si="91"/>
        <v>-40202.90285313403</v>
      </c>
      <c r="AZ180" s="6">
        <f t="shared" si="92"/>
        <v>61299.346456080064</v>
      </c>
      <c r="BA180" s="6">
        <f t="shared" si="93"/>
        <v>23084.944286414651</v>
      </c>
      <c r="BB180" s="6"/>
      <c r="BC180" s="6">
        <f t="shared" si="94"/>
        <v>34967.211879699236</v>
      </c>
      <c r="BD180" s="6">
        <f t="shared" si="95"/>
        <v>9214.1760096614726</v>
      </c>
      <c r="BE180" s="6">
        <f t="shared" si="96"/>
        <v>44181.387889360711</v>
      </c>
      <c r="BF180" s="6">
        <f t="shared" si="97"/>
        <v>1.5378314662546941</v>
      </c>
      <c r="BG180" s="6">
        <f t="shared" si="98"/>
        <v>0.40523247469704776</v>
      </c>
      <c r="BH180" s="6">
        <f t="shared" si="99"/>
        <v>1.9430639409517421</v>
      </c>
      <c r="BI180" s="6"/>
      <c r="BJ180" s="6">
        <f t="shared" si="100"/>
        <v>-34967.211879699236</v>
      </c>
      <c r="BK180" s="6">
        <f t="shared" si="101"/>
        <v>-9214.1760096614726</v>
      </c>
      <c r="BL180" s="6">
        <f t="shared" si="102"/>
        <v>-44181.387889360711</v>
      </c>
      <c r="BM180" s="6">
        <f t="shared" si="103"/>
        <v>-1.5378314662546941</v>
      </c>
      <c r="BN180" s="6">
        <f t="shared" si="104"/>
        <v>-0.40523247469704776</v>
      </c>
      <c r="BO180" s="6">
        <f t="shared" si="105"/>
        <v>-1.9430639409517421</v>
      </c>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8" t="s">
        <v>0</v>
      </c>
      <c r="DN180" s="84">
        <v>28103</v>
      </c>
      <c r="DY180" s="8" t="s">
        <v>0</v>
      </c>
      <c r="DZ180" s="8">
        <v>0</v>
      </c>
      <c r="EA180" s="8">
        <v>1</v>
      </c>
      <c r="EB180" s="8">
        <v>0</v>
      </c>
      <c r="EC180" s="8">
        <v>0</v>
      </c>
      <c r="ED180" s="8">
        <v>0</v>
      </c>
      <c r="EE180" s="8">
        <v>1</v>
      </c>
      <c r="EF180" s="8" t="s">
        <v>0</v>
      </c>
    </row>
    <row r="181" spans="1:136" ht="12.75" customHeight="1" x14ac:dyDescent="0.2">
      <c r="A181" s="9">
        <v>377</v>
      </c>
      <c r="B181" s="63"/>
      <c r="C181" s="9">
        <v>7</v>
      </c>
      <c r="D181" s="9" t="s">
        <v>184</v>
      </c>
      <c r="E181" s="9"/>
      <c r="F181" s="2">
        <v>22826</v>
      </c>
      <c r="H181" s="2">
        <v>23410</v>
      </c>
      <c r="I181" s="4">
        <v>-1710720.2636844567</v>
      </c>
      <c r="J181" s="4">
        <f t="shared" si="73"/>
        <v>-74.946125632369089</v>
      </c>
      <c r="K181" s="4"/>
      <c r="L181" s="4">
        <v>-2116097.5166483149</v>
      </c>
      <c r="M181" s="4">
        <f t="shared" si="74"/>
        <v>-90.392888366010894</v>
      </c>
      <c r="N181" s="21"/>
      <c r="O181" s="4">
        <f t="shared" si="75"/>
        <v>234245.48495161219</v>
      </c>
      <c r="P181" s="4">
        <f t="shared" si="76"/>
        <v>10.006214649791209</v>
      </c>
      <c r="Q181" s="21"/>
      <c r="R181" s="4">
        <f t="shared" si="77"/>
        <v>-1881852.0316967028</v>
      </c>
      <c r="S181" s="4">
        <f t="shared" si="78"/>
        <v>-80.38667371621969</v>
      </c>
      <c r="T181" s="21"/>
      <c r="U181" s="21"/>
      <c r="V181" s="21"/>
      <c r="W181" s="22">
        <v>3067759.4145012535</v>
      </c>
      <c r="X181" s="6"/>
      <c r="Y181" s="2">
        <v>178116.89356424462</v>
      </c>
      <c r="Z181" s="82">
        <f t="shared" si="79"/>
        <v>237671.52194179126</v>
      </c>
      <c r="AA181" s="82">
        <f t="shared" si="80"/>
        <v>237706.6739508404</v>
      </c>
      <c r="AB181" s="2"/>
      <c r="AC181" s="2">
        <v>166523.72080959199</v>
      </c>
      <c r="AD181" s="2">
        <v>224592.66345572099</v>
      </c>
      <c r="AE181" s="2">
        <v>58068.942646128999</v>
      </c>
      <c r="AF181" s="2">
        <f t="shared" si="81"/>
        <v>2.5439824168110485</v>
      </c>
      <c r="AG181" s="83"/>
      <c r="AH181" s="6">
        <v>1392418.3916280889</v>
      </c>
      <c r="AI181" s="6">
        <v>29660.974091651758</v>
      </c>
      <c r="AJ181" s="6">
        <v>48718.226578472437</v>
      </c>
      <c r="AK181" s="30">
        <f t="shared" si="82"/>
        <v>13641.103441972284</v>
      </c>
      <c r="AL181" s="6"/>
      <c r="AM181" s="6">
        <f t="shared" si="83"/>
        <v>-480015.19352069235</v>
      </c>
      <c r="AN181" s="6">
        <f t="shared" si="84"/>
        <v>237706.6739508404</v>
      </c>
      <c r="AO181" s="7"/>
      <c r="AP181" s="6">
        <f t="shared" si="85"/>
        <v>-242308.51956985195</v>
      </c>
      <c r="AQ181" s="6">
        <f t="shared" si="86"/>
        <v>-10.350641587776675</v>
      </c>
      <c r="AR181" s="7"/>
      <c r="AS181" s="6">
        <f t="shared" si="87"/>
        <v>242308.51956985195</v>
      </c>
      <c r="AT181" s="6">
        <f t="shared" si="88"/>
        <v>10.350641587776675</v>
      </c>
      <c r="AU181" s="7"/>
      <c r="AV181" s="6">
        <f t="shared" si="89"/>
        <v>-1873788.997078463</v>
      </c>
      <c r="AW181" s="6">
        <f t="shared" si="90"/>
        <v>-80.042246778234215</v>
      </c>
      <c r="AX181" s="21"/>
      <c r="AY181" s="6">
        <f t="shared" si="91"/>
        <v>-35239.0429153843</v>
      </c>
      <c r="AZ181" s="6">
        <f t="shared" si="92"/>
        <v>29660.974091651758</v>
      </c>
      <c r="BA181" s="6">
        <f t="shared" si="93"/>
        <v>13641.103441972284</v>
      </c>
      <c r="BB181" s="6"/>
      <c r="BC181" s="6">
        <f t="shared" si="94"/>
        <v>6580.073098493187</v>
      </c>
      <c r="BD181" s="6">
        <f t="shared" si="95"/>
        <v>1482.9615197465755</v>
      </c>
      <c r="BE181" s="6">
        <f t="shared" si="96"/>
        <v>8063.0346182397625</v>
      </c>
      <c r="BF181" s="6">
        <f t="shared" si="97"/>
        <v>0.28107958558279311</v>
      </c>
      <c r="BG181" s="6">
        <f t="shared" si="98"/>
        <v>6.3347352402673029E-2</v>
      </c>
      <c r="BH181" s="6">
        <f t="shared" si="99"/>
        <v>0.34442693798546614</v>
      </c>
      <c r="BI181" s="6"/>
      <c r="BJ181" s="6">
        <f t="shared" si="100"/>
        <v>-6580.073098493187</v>
      </c>
      <c r="BK181" s="6">
        <f t="shared" si="101"/>
        <v>-1482.9615197465755</v>
      </c>
      <c r="BL181" s="6">
        <f t="shared" si="102"/>
        <v>-8063.0346182397625</v>
      </c>
      <c r="BM181" s="6">
        <f t="shared" si="103"/>
        <v>-0.28107958558279311</v>
      </c>
      <c r="BN181" s="6">
        <f t="shared" si="104"/>
        <v>-6.3347352402673029E-2</v>
      </c>
      <c r="BO181" s="6">
        <f t="shared" si="105"/>
        <v>-0.34442693798546614</v>
      </c>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8" t="s">
        <v>0</v>
      </c>
      <c r="DN181" s="84">
        <v>28316</v>
      </c>
      <c r="DY181" s="8" t="s">
        <v>0</v>
      </c>
      <c r="DZ181" s="8">
        <v>0</v>
      </c>
      <c r="EA181" s="8">
        <v>1</v>
      </c>
      <c r="EB181" s="8">
        <v>0</v>
      </c>
      <c r="EC181" s="8">
        <v>0</v>
      </c>
      <c r="ED181" s="8">
        <v>0</v>
      </c>
      <c r="EE181" s="8">
        <v>1</v>
      </c>
      <c r="EF181" s="8" t="s">
        <v>0</v>
      </c>
    </row>
    <row r="182" spans="1:136" ht="12.75" customHeight="1" x14ac:dyDescent="0.2">
      <c r="A182" s="9">
        <v>399</v>
      </c>
      <c r="B182" s="63"/>
      <c r="C182" s="9">
        <v>7</v>
      </c>
      <c r="D182" s="9" t="s">
        <v>185</v>
      </c>
      <c r="E182" s="9"/>
      <c r="F182" s="2">
        <v>22857</v>
      </c>
      <c r="H182" s="2">
        <v>23464</v>
      </c>
      <c r="I182" s="4">
        <v>-457917.01070481399</v>
      </c>
      <c r="J182" s="4">
        <f t="shared" si="73"/>
        <v>-20.033994430800803</v>
      </c>
      <c r="K182" s="4"/>
      <c r="L182" s="4">
        <v>-702300.19023095304</v>
      </c>
      <c r="M182" s="4">
        <f t="shared" si="74"/>
        <v>-29.930966170770244</v>
      </c>
      <c r="N182" s="21"/>
      <c r="O182" s="4">
        <f t="shared" si="75"/>
        <v>607522.09184738924</v>
      </c>
      <c r="P182" s="4">
        <f t="shared" si="76"/>
        <v>25.891667739830773</v>
      </c>
      <c r="Q182" s="21"/>
      <c r="R182" s="4">
        <f t="shared" si="77"/>
        <v>-94778.098383563804</v>
      </c>
      <c r="S182" s="4">
        <f t="shared" si="78"/>
        <v>-4.0392984309394731</v>
      </c>
      <c r="T182" s="21"/>
      <c r="U182" s="21"/>
      <c r="V182" s="21"/>
      <c r="W182" s="22">
        <v>3750976.684899014</v>
      </c>
      <c r="X182" s="6"/>
      <c r="Y182" s="2">
        <v>348108.16514741885</v>
      </c>
      <c r="Z182" s="82">
        <f t="shared" si="79"/>
        <v>-90388.226854919281</v>
      </c>
      <c r="AA182" s="82">
        <f t="shared" si="80"/>
        <v>-90401.595422353785</v>
      </c>
      <c r="AB182" s="2"/>
      <c r="AC182" s="2">
        <v>555952.97659937805</v>
      </c>
      <c r="AD182" s="2">
        <v>128800.230605624</v>
      </c>
      <c r="AE182" s="2">
        <v>-427152.74599375401</v>
      </c>
      <c r="AF182" s="2">
        <f t="shared" si="81"/>
        <v>-18.688049437535721</v>
      </c>
      <c r="AG182" s="83"/>
      <c r="AH182" s="6">
        <v>1917420.5140214073</v>
      </c>
      <c r="AI182" s="6">
        <v>81073.329183848007</v>
      </c>
      <c r="AJ182" s="6">
        <v>133038.23411813672</v>
      </c>
      <c r="AK182" s="30">
        <f t="shared" si="82"/>
        <v>37250.705553078289</v>
      </c>
      <c r="AL182" s="6"/>
      <c r="AM182" s="6">
        <f t="shared" si="83"/>
        <v>-586918.84076122346</v>
      </c>
      <c r="AN182" s="6">
        <f t="shared" si="84"/>
        <v>-90401.595422353785</v>
      </c>
      <c r="AO182" s="7"/>
      <c r="AP182" s="6">
        <f t="shared" si="85"/>
        <v>-677320.43618357729</v>
      </c>
      <c r="AQ182" s="6">
        <f t="shared" si="86"/>
        <v>-28.866367038168143</v>
      </c>
      <c r="AR182" s="7"/>
      <c r="AS182" s="6">
        <f t="shared" si="87"/>
        <v>677320.43618357729</v>
      </c>
      <c r="AT182" s="6">
        <f t="shared" si="88"/>
        <v>28.866367038168143</v>
      </c>
      <c r="AU182" s="7"/>
      <c r="AV182" s="6">
        <f t="shared" si="89"/>
        <v>-24979.754047375754</v>
      </c>
      <c r="AW182" s="6">
        <f t="shared" si="90"/>
        <v>-1.0645991326021034</v>
      </c>
      <c r="AX182" s="21"/>
      <c r="AY182" s="6">
        <f t="shared" si="91"/>
        <v>-48525.690400738291</v>
      </c>
      <c r="AZ182" s="6">
        <f t="shared" si="92"/>
        <v>81073.329183848007</v>
      </c>
      <c r="BA182" s="6">
        <f t="shared" si="93"/>
        <v>37250.705553078289</v>
      </c>
      <c r="BB182" s="6"/>
      <c r="BC182" s="6">
        <f t="shared" si="94"/>
        <v>49289.927504821695</v>
      </c>
      <c r="BD182" s="6">
        <f t="shared" si="95"/>
        <v>20508.416831366343</v>
      </c>
      <c r="BE182" s="6">
        <f t="shared" si="96"/>
        <v>69798.344336188035</v>
      </c>
      <c r="BF182" s="6">
        <f t="shared" si="97"/>
        <v>2.1006617586439522</v>
      </c>
      <c r="BG182" s="6">
        <f t="shared" si="98"/>
        <v>0.87403753969341724</v>
      </c>
      <c r="BH182" s="6">
        <f t="shared" si="99"/>
        <v>2.9746992983373692</v>
      </c>
      <c r="BI182" s="6"/>
      <c r="BJ182" s="6">
        <f t="shared" si="100"/>
        <v>-49289.927504821695</v>
      </c>
      <c r="BK182" s="6">
        <f t="shared" si="101"/>
        <v>-20508.416831366343</v>
      </c>
      <c r="BL182" s="6">
        <f t="shared" si="102"/>
        <v>-69798.344336188035</v>
      </c>
      <c r="BM182" s="6">
        <f t="shared" si="103"/>
        <v>-2.1006617586439522</v>
      </c>
      <c r="BN182" s="6">
        <f t="shared" si="104"/>
        <v>-0.87403753969341724</v>
      </c>
      <c r="BO182" s="6">
        <f t="shared" si="105"/>
        <v>-2.9746992983373692</v>
      </c>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8" t="s">
        <v>0</v>
      </c>
      <c r="DN182" s="84">
        <v>28451</v>
      </c>
      <c r="DY182" s="8" t="s">
        <v>0</v>
      </c>
      <c r="DZ182" s="8">
        <v>0</v>
      </c>
      <c r="EA182" s="8">
        <v>1</v>
      </c>
      <c r="EB182" s="8">
        <v>0</v>
      </c>
      <c r="EC182" s="8">
        <v>0</v>
      </c>
      <c r="ED182" s="8">
        <v>0</v>
      </c>
      <c r="EE182" s="8">
        <v>1</v>
      </c>
      <c r="EF182" s="8" t="s">
        <v>0</v>
      </c>
    </row>
    <row r="183" spans="1:136" ht="12.75" customHeight="1" x14ac:dyDescent="0.2">
      <c r="A183" s="9">
        <v>1696</v>
      </c>
      <c r="B183" s="63"/>
      <c r="C183" s="9">
        <v>7</v>
      </c>
      <c r="D183" s="9" t="s">
        <v>190</v>
      </c>
      <c r="E183" s="9"/>
      <c r="F183" s="2">
        <v>23447</v>
      </c>
      <c r="H183" s="2">
        <v>24013</v>
      </c>
      <c r="I183" s="4">
        <v>556658.9807548509</v>
      </c>
      <c r="J183" s="4">
        <f t="shared" si="73"/>
        <v>23.741160095315003</v>
      </c>
      <c r="K183" s="4"/>
      <c r="L183" s="4">
        <v>188185.12455545785</v>
      </c>
      <c r="M183" s="4">
        <f t="shared" si="74"/>
        <v>7.8368019221029384</v>
      </c>
      <c r="N183" s="21"/>
      <c r="O183" s="4">
        <f t="shared" si="75"/>
        <v>413441.45916837582</v>
      </c>
      <c r="P183" s="4">
        <f t="shared" si="76"/>
        <v>17.217401372938649</v>
      </c>
      <c r="Q183" s="21"/>
      <c r="R183" s="4">
        <f t="shared" si="77"/>
        <v>601626.58372383367</v>
      </c>
      <c r="S183" s="4">
        <f t="shared" si="78"/>
        <v>25.054203295041589</v>
      </c>
      <c r="T183" s="21"/>
      <c r="U183" s="21"/>
      <c r="V183" s="21"/>
      <c r="W183" s="22">
        <v>3202390.7112161065</v>
      </c>
      <c r="X183" s="6"/>
      <c r="Y183" s="2">
        <v>220710.13104024049</v>
      </c>
      <c r="Z183" s="82">
        <f t="shared" si="79"/>
        <v>85620.196985447546</v>
      </c>
      <c r="AA183" s="82">
        <f t="shared" si="80"/>
        <v>85632.86035342126</v>
      </c>
      <c r="AB183" s="2"/>
      <c r="AC183" s="2">
        <v>230164.50986065299</v>
      </c>
      <c r="AD183" s="2">
        <v>98258.722004794501</v>
      </c>
      <c r="AE183" s="2">
        <v>-131905.78785585851</v>
      </c>
      <c r="AF183" s="2">
        <f t="shared" si="81"/>
        <v>-5.6256999981173923</v>
      </c>
      <c r="AG183" s="83"/>
      <c r="AH183" s="6">
        <v>1689125.9862707739</v>
      </c>
      <c r="AI183" s="6">
        <v>31638.372364428556</v>
      </c>
      <c r="AJ183" s="6">
        <v>46844.44863314656</v>
      </c>
      <c r="AK183" s="30">
        <f t="shared" si="82"/>
        <v>13116.445617281039</v>
      </c>
      <c r="AL183" s="6"/>
      <c r="AM183" s="6">
        <f t="shared" si="83"/>
        <v>-501081.07881829428</v>
      </c>
      <c r="AN183" s="6">
        <f t="shared" si="84"/>
        <v>85632.86035342126</v>
      </c>
      <c r="AO183" s="7"/>
      <c r="AP183" s="6">
        <f t="shared" si="85"/>
        <v>-415448.21846487303</v>
      </c>
      <c r="AQ183" s="6">
        <f t="shared" si="86"/>
        <v>-17.300971076703163</v>
      </c>
      <c r="AR183" s="7"/>
      <c r="AS183" s="6">
        <f t="shared" si="87"/>
        <v>415448.21846487303</v>
      </c>
      <c r="AT183" s="6">
        <f t="shared" si="88"/>
        <v>17.300971076703163</v>
      </c>
      <c r="AU183" s="7"/>
      <c r="AV183" s="6">
        <f t="shared" si="89"/>
        <v>603633.34302033088</v>
      </c>
      <c r="AW183" s="6">
        <f t="shared" si="90"/>
        <v>25.137772998806099</v>
      </c>
      <c r="AX183" s="21"/>
      <c r="AY183" s="6">
        <f t="shared" si="91"/>
        <v>-42748.058685212425</v>
      </c>
      <c r="AZ183" s="6">
        <f t="shared" si="92"/>
        <v>31638.372364428556</v>
      </c>
      <c r="BA183" s="6">
        <f t="shared" si="93"/>
        <v>13116.445617281039</v>
      </c>
      <c r="BB183" s="6"/>
      <c r="BC183" s="6">
        <f t="shared" si="94"/>
        <v>3639.2092619490395</v>
      </c>
      <c r="BD183" s="6">
        <f t="shared" si="95"/>
        <v>-1632.449965451844</v>
      </c>
      <c r="BE183" s="6">
        <f t="shared" si="96"/>
        <v>2006.7592964971955</v>
      </c>
      <c r="BF183" s="6">
        <f t="shared" si="97"/>
        <v>0.15155162878228623</v>
      </c>
      <c r="BG183" s="6">
        <f t="shared" si="98"/>
        <v>-6.7981925017775544E-2</v>
      </c>
      <c r="BH183" s="6">
        <f t="shared" si="99"/>
        <v>8.35697037645107E-2</v>
      </c>
      <c r="BI183" s="6"/>
      <c r="BJ183" s="6">
        <f t="shared" si="100"/>
        <v>-3639.2092619490395</v>
      </c>
      <c r="BK183" s="6">
        <f t="shared" si="101"/>
        <v>1632.449965451844</v>
      </c>
      <c r="BL183" s="6">
        <f t="shared" si="102"/>
        <v>-2006.7592964971955</v>
      </c>
      <c r="BM183" s="6">
        <f t="shared" si="103"/>
        <v>-0.15155162878228623</v>
      </c>
      <c r="BN183" s="6">
        <f t="shared" si="104"/>
        <v>6.7981925017775544E-2</v>
      </c>
      <c r="BO183" s="6">
        <f t="shared" si="105"/>
        <v>-8.35697037645107E-2</v>
      </c>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8" t="s">
        <v>0</v>
      </c>
      <c r="DN183" s="84">
        <v>28499</v>
      </c>
      <c r="DY183" s="8" t="s">
        <v>0</v>
      </c>
      <c r="DZ183" s="8">
        <v>0</v>
      </c>
      <c r="EA183" s="8">
        <v>1</v>
      </c>
      <c r="EB183" s="8">
        <v>0</v>
      </c>
      <c r="EC183" s="8">
        <v>0</v>
      </c>
      <c r="ED183" s="8">
        <v>0</v>
      </c>
      <c r="EE183" s="8">
        <v>1</v>
      </c>
      <c r="EF183" s="8" t="s">
        <v>0</v>
      </c>
    </row>
    <row r="184" spans="1:136" ht="12.75" customHeight="1" x14ac:dyDescent="0.2">
      <c r="A184" s="9">
        <v>397</v>
      </c>
      <c r="B184" s="63"/>
      <c r="C184" s="9">
        <v>7</v>
      </c>
      <c r="D184" s="9" t="s">
        <v>228</v>
      </c>
      <c r="E184" s="9"/>
      <c r="F184" s="2">
        <v>26936</v>
      </c>
      <c r="H184" s="2">
        <v>27286</v>
      </c>
      <c r="I184" s="4">
        <v>-1954764.2594252108</v>
      </c>
      <c r="J184" s="4">
        <f t="shared" si="73"/>
        <v>-72.57069570185665</v>
      </c>
      <c r="K184" s="4"/>
      <c r="L184" s="4">
        <v>-2317422.444989806</v>
      </c>
      <c r="M184" s="4">
        <f t="shared" si="74"/>
        <v>-84.930823315612628</v>
      </c>
      <c r="N184" s="21"/>
      <c r="O184" s="4">
        <f t="shared" si="75"/>
        <v>128542.05866257299</v>
      </c>
      <c r="P184" s="4">
        <f t="shared" si="76"/>
        <v>4.7109161717574208</v>
      </c>
      <c r="Q184" s="21"/>
      <c r="R184" s="4">
        <f t="shared" si="77"/>
        <v>-2188880.3863272332</v>
      </c>
      <c r="S184" s="4">
        <f t="shared" si="78"/>
        <v>-80.21990714385521</v>
      </c>
      <c r="T184" s="21"/>
      <c r="U184" s="21"/>
      <c r="V184" s="21"/>
      <c r="W184" s="22">
        <v>3923347.1136948708</v>
      </c>
      <c r="X184" s="6"/>
      <c r="Y184" s="2">
        <v>285055.93811314309</v>
      </c>
      <c r="Z184" s="82">
        <f t="shared" si="79"/>
        <v>467085.36360723729</v>
      </c>
      <c r="AA184" s="82">
        <f t="shared" si="80"/>
        <v>467154.44630083931</v>
      </c>
      <c r="AB184" s="2"/>
      <c r="AC184" s="2">
        <v>136417.293430374</v>
      </c>
      <c r="AD184" s="2">
        <v>316111.81095250702</v>
      </c>
      <c r="AE184" s="2">
        <v>179694.51752213301</v>
      </c>
      <c r="AF184" s="2">
        <f t="shared" si="81"/>
        <v>6.6711656341748222</v>
      </c>
      <c r="AG184" s="83"/>
      <c r="AH184" s="6">
        <v>2105172.787973837</v>
      </c>
      <c r="AI184" s="6">
        <v>49434.956819419604</v>
      </c>
      <c r="AJ184" s="6">
        <v>78698.673703686276</v>
      </c>
      <c r="AK184" s="30">
        <f t="shared" si="82"/>
        <v>22035.628637032158</v>
      </c>
      <c r="AL184" s="6"/>
      <c r="AM184" s="6">
        <f t="shared" si="83"/>
        <v>-613889.80345946341</v>
      </c>
      <c r="AN184" s="6">
        <f t="shared" si="84"/>
        <v>467154.44630083931</v>
      </c>
      <c r="AO184" s="7"/>
      <c r="AP184" s="6">
        <f t="shared" si="85"/>
        <v>-146735.3571586241</v>
      </c>
      <c r="AQ184" s="6">
        <f t="shared" si="86"/>
        <v>-5.3776792918941618</v>
      </c>
      <c r="AR184" s="7"/>
      <c r="AS184" s="6">
        <f t="shared" si="87"/>
        <v>146735.3571586241</v>
      </c>
      <c r="AT184" s="6">
        <f t="shared" si="88"/>
        <v>5.3776792918941618</v>
      </c>
      <c r="AU184" s="7"/>
      <c r="AV184" s="6">
        <f t="shared" si="89"/>
        <v>-2170687.0878311819</v>
      </c>
      <c r="AW184" s="6">
        <f t="shared" si="90"/>
        <v>-79.55314402371846</v>
      </c>
      <c r="AX184" s="21"/>
      <c r="AY184" s="6">
        <f t="shared" si="91"/>
        <v>-53277.286960400677</v>
      </c>
      <c r="AZ184" s="6">
        <f t="shared" si="92"/>
        <v>49434.956819419604</v>
      </c>
      <c r="BA184" s="6">
        <f t="shared" si="93"/>
        <v>22035.628637032158</v>
      </c>
      <c r="BB184" s="6"/>
      <c r="BC184" s="6">
        <f t="shared" si="94"/>
        <v>14539.350021305865</v>
      </c>
      <c r="BD184" s="6">
        <f t="shared" si="95"/>
        <v>3653.9484747452516</v>
      </c>
      <c r="BE184" s="6">
        <f t="shared" si="96"/>
        <v>18193.298496051117</v>
      </c>
      <c r="BF184" s="6">
        <f t="shared" si="97"/>
        <v>0.53285018036010645</v>
      </c>
      <c r="BG184" s="6">
        <f t="shared" si="98"/>
        <v>0.1339129397766346</v>
      </c>
      <c r="BH184" s="6">
        <f t="shared" si="99"/>
        <v>0.66676312013674111</v>
      </c>
      <c r="BI184" s="6"/>
      <c r="BJ184" s="6">
        <f t="shared" si="100"/>
        <v>-14539.350021305865</v>
      </c>
      <c r="BK184" s="6">
        <f t="shared" si="101"/>
        <v>-3653.9484747452516</v>
      </c>
      <c r="BL184" s="6">
        <f t="shared" si="102"/>
        <v>-18193.298496051117</v>
      </c>
      <c r="BM184" s="6">
        <f t="shared" si="103"/>
        <v>-0.53285018036010645</v>
      </c>
      <c r="BN184" s="6">
        <f t="shared" si="104"/>
        <v>-0.1339129397766346</v>
      </c>
      <c r="BO184" s="6">
        <f t="shared" si="105"/>
        <v>-0.66676312013674111</v>
      </c>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8" t="s">
        <v>0</v>
      </c>
      <c r="DN184" s="84">
        <v>28555</v>
      </c>
      <c r="DY184" s="8" t="s">
        <v>0</v>
      </c>
      <c r="DZ184" s="8">
        <v>0</v>
      </c>
      <c r="EA184" s="8">
        <v>1</v>
      </c>
      <c r="EB184" s="8">
        <v>0</v>
      </c>
      <c r="EC184" s="8">
        <v>0</v>
      </c>
      <c r="ED184" s="8">
        <v>0</v>
      </c>
      <c r="EE184" s="8">
        <v>1</v>
      </c>
      <c r="EF184" s="8" t="s">
        <v>0</v>
      </c>
    </row>
    <row r="185" spans="1:136" ht="12.75" customHeight="1" x14ac:dyDescent="0.2">
      <c r="A185" s="9">
        <v>416</v>
      </c>
      <c r="B185" s="63"/>
      <c r="C185" s="9">
        <v>7</v>
      </c>
      <c r="D185" s="9" t="s">
        <v>233</v>
      </c>
      <c r="E185" s="9"/>
      <c r="F185" s="2">
        <v>27608</v>
      </c>
      <c r="H185" s="2">
        <v>27992</v>
      </c>
      <c r="I185" s="4">
        <v>-1011339.1142973849</v>
      </c>
      <c r="J185" s="4">
        <f t="shared" si="73"/>
        <v>-36.632103531490323</v>
      </c>
      <c r="K185" s="4"/>
      <c r="L185" s="4">
        <v>-7665.3086289335042</v>
      </c>
      <c r="M185" s="4">
        <f t="shared" si="74"/>
        <v>-0.27383926225112548</v>
      </c>
      <c r="N185" s="21"/>
      <c r="O185" s="4">
        <f t="shared" si="75"/>
        <v>-85108.252226804092</v>
      </c>
      <c r="P185" s="4">
        <f t="shared" si="76"/>
        <v>-3.0404491364248392</v>
      </c>
      <c r="Q185" s="21"/>
      <c r="R185" s="4">
        <f t="shared" si="77"/>
        <v>-92773.560855737596</v>
      </c>
      <c r="S185" s="4">
        <f t="shared" si="78"/>
        <v>-3.3142883986759646</v>
      </c>
      <c r="T185" s="21"/>
      <c r="U185" s="21"/>
      <c r="V185" s="21"/>
      <c r="W185" s="22">
        <v>6357097.1151907695</v>
      </c>
      <c r="X185" s="6"/>
      <c r="Y185" s="2">
        <v>960454.29491553502</v>
      </c>
      <c r="Z185" s="82">
        <f t="shared" si="79"/>
        <v>1011262.4247202124</v>
      </c>
      <c r="AA185" s="82">
        <f t="shared" si="80"/>
        <v>1011411.9920962882</v>
      </c>
      <c r="AB185" s="2"/>
      <c r="AC185" s="2">
        <v>603743.01380968897</v>
      </c>
      <c r="AD185" s="2">
        <v>653854.14726380201</v>
      </c>
      <c r="AE185" s="2">
        <v>50111.133454113035</v>
      </c>
      <c r="AF185" s="2">
        <f t="shared" si="81"/>
        <v>1.8150946629278846</v>
      </c>
      <c r="AG185" s="83"/>
      <c r="AH185" s="6">
        <v>2462319.0667403173</v>
      </c>
      <c r="AI185" s="6">
        <v>92937.718820508977</v>
      </c>
      <c r="AJ185" s="6">
        <v>134912.01206346203</v>
      </c>
      <c r="AK185" s="30">
        <f t="shared" si="82"/>
        <v>37775.363377769369</v>
      </c>
      <c r="AL185" s="6"/>
      <c r="AM185" s="6">
        <f t="shared" si="83"/>
        <v>-994700.94934880536</v>
      </c>
      <c r="AN185" s="6">
        <f t="shared" si="84"/>
        <v>1011411.9920962882</v>
      </c>
      <c r="AO185" s="7"/>
      <c r="AP185" s="6">
        <f t="shared" si="85"/>
        <v>16711.04274748289</v>
      </c>
      <c r="AQ185" s="6">
        <f t="shared" si="86"/>
        <v>0.59699352484577339</v>
      </c>
      <c r="AR185" s="7"/>
      <c r="AS185" s="6">
        <f t="shared" si="87"/>
        <v>-16711.04274748289</v>
      </c>
      <c r="AT185" s="6">
        <f t="shared" si="88"/>
        <v>-0.59699352484577339</v>
      </c>
      <c r="AU185" s="7"/>
      <c r="AV185" s="6">
        <f t="shared" si="89"/>
        <v>-24376.351376416394</v>
      </c>
      <c r="AW185" s="6">
        <f t="shared" si="90"/>
        <v>-0.87083278709689893</v>
      </c>
      <c r="AX185" s="21"/>
      <c r="AY185" s="6">
        <f t="shared" si="91"/>
        <v>-62315.87271895718</v>
      </c>
      <c r="AZ185" s="6">
        <f t="shared" si="92"/>
        <v>92937.718820508977</v>
      </c>
      <c r="BA185" s="6">
        <f t="shared" si="93"/>
        <v>37775.363377769369</v>
      </c>
      <c r="BB185" s="6"/>
      <c r="BC185" s="6">
        <f t="shared" si="94"/>
        <v>52122.010744039035</v>
      </c>
      <c r="BD185" s="6">
        <f t="shared" si="95"/>
        <v>16275.198735282167</v>
      </c>
      <c r="BE185" s="6">
        <f t="shared" si="96"/>
        <v>68397.209479321202</v>
      </c>
      <c r="BF185" s="6">
        <f t="shared" si="97"/>
        <v>1.8620323929708142</v>
      </c>
      <c r="BG185" s="6">
        <f t="shared" si="98"/>
        <v>0.58142321860825119</v>
      </c>
      <c r="BH185" s="6">
        <f t="shared" si="99"/>
        <v>2.4434556115790653</v>
      </c>
      <c r="BI185" s="6"/>
      <c r="BJ185" s="6">
        <f t="shared" si="100"/>
        <v>-52122.010744039035</v>
      </c>
      <c r="BK185" s="6">
        <f t="shared" si="101"/>
        <v>-16275.198735282167</v>
      </c>
      <c r="BL185" s="6">
        <f t="shared" si="102"/>
        <v>-68397.209479321202</v>
      </c>
      <c r="BM185" s="6">
        <f t="shared" si="103"/>
        <v>-1.8620323929708142</v>
      </c>
      <c r="BN185" s="6">
        <f t="shared" si="104"/>
        <v>-0.58142321860825119</v>
      </c>
      <c r="BO185" s="6">
        <f t="shared" si="105"/>
        <v>-2.4434556115790653</v>
      </c>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8" t="s">
        <v>0</v>
      </c>
      <c r="DN185" s="84">
        <v>28628</v>
      </c>
      <c r="DY185" s="8" t="s">
        <v>0</v>
      </c>
      <c r="DZ185" s="8">
        <v>0</v>
      </c>
      <c r="EA185" s="8">
        <v>1</v>
      </c>
      <c r="EB185" s="8">
        <v>0</v>
      </c>
      <c r="EC185" s="8">
        <v>0</v>
      </c>
      <c r="ED185" s="8">
        <v>0</v>
      </c>
      <c r="EE185" s="8">
        <v>1</v>
      </c>
      <c r="EF185" s="8" t="s">
        <v>0</v>
      </c>
    </row>
    <row r="186" spans="1:136" ht="12.75" customHeight="1" x14ac:dyDescent="0.2">
      <c r="A186" s="9">
        <v>384</v>
      </c>
      <c r="B186" s="63"/>
      <c r="C186" s="9">
        <v>7</v>
      </c>
      <c r="D186" s="9" t="s">
        <v>243</v>
      </c>
      <c r="E186" s="9"/>
      <c r="F186" s="2">
        <v>27272</v>
      </c>
      <c r="H186" s="2">
        <v>29196</v>
      </c>
      <c r="I186" s="4">
        <v>-1449910.9870740222</v>
      </c>
      <c r="J186" s="4">
        <f t="shared" si="73"/>
        <v>-53.164820587929825</v>
      </c>
      <c r="K186" s="4"/>
      <c r="L186" s="4">
        <v>-1799690.6293322234</v>
      </c>
      <c r="M186" s="4">
        <f t="shared" si="74"/>
        <v>-61.641684796966139</v>
      </c>
      <c r="N186" s="21"/>
      <c r="O186" s="4">
        <f t="shared" si="75"/>
        <v>65198.948146148628</v>
      </c>
      <c r="P186" s="4">
        <f t="shared" si="76"/>
        <v>2.2331466004298064</v>
      </c>
      <c r="Q186" s="21"/>
      <c r="R186" s="4">
        <f t="shared" si="77"/>
        <v>-1734491.6811860749</v>
      </c>
      <c r="S186" s="4">
        <f t="shared" si="78"/>
        <v>-59.408538196536334</v>
      </c>
      <c r="T186" s="21"/>
      <c r="U186" s="21"/>
      <c r="V186" s="21"/>
      <c r="W186" s="22">
        <v>5873185.4784315769</v>
      </c>
      <c r="X186" s="6"/>
      <c r="Y186" s="2">
        <v>833953.72064376716</v>
      </c>
      <c r="Z186" s="82">
        <f t="shared" si="79"/>
        <v>833678.78853077395</v>
      </c>
      <c r="AA186" s="82">
        <f t="shared" si="80"/>
        <v>833802.0909949441</v>
      </c>
      <c r="AB186" s="2"/>
      <c r="AC186" s="2">
        <v>592249.89204619802</v>
      </c>
      <c r="AD186" s="2">
        <v>591993.07780501596</v>
      </c>
      <c r="AE186" s="2">
        <v>-256.81424118205905</v>
      </c>
      <c r="AF186" s="2">
        <f t="shared" si="81"/>
        <v>-9.4167732906299158E-3</v>
      </c>
      <c r="AG186" s="83"/>
      <c r="AH186" s="6">
        <v>3386731.6285102656</v>
      </c>
      <c r="AI186" s="6">
        <v>73163.736092741034</v>
      </c>
      <c r="AJ186" s="6">
        <v>116174.23261020325</v>
      </c>
      <c r="AK186" s="30">
        <f t="shared" si="82"/>
        <v>32528.785130856915</v>
      </c>
      <c r="AL186" s="6"/>
      <c r="AM186" s="6">
        <f t="shared" si="83"/>
        <v>-918982.841576771</v>
      </c>
      <c r="AN186" s="6">
        <f t="shared" si="84"/>
        <v>833802.0909949441</v>
      </c>
      <c r="AO186" s="7"/>
      <c r="AP186" s="6">
        <f t="shared" si="85"/>
        <v>-85180.750581826898</v>
      </c>
      <c r="AQ186" s="6">
        <f t="shared" si="86"/>
        <v>-2.9175486567278703</v>
      </c>
      <c r="AR186" s="7"/>
      <c r="AS186" s="6">
        <f t="shared" si="87"/>
        <v>85180.750581826898</v>
      </c>
      <c r="AT186" s="6">
        <f t="shared" si="88"/>
        <v>2.9175486567278703</v>
      </c>
      <c r="AU186" s="7"/>
      <c r="AV186" s="6">
        <f t="shared" si="89"/>
        <v>-1714509.8787503964</v>
      </c>
      <c r="AW186" s="6">
        <f t="shared" si="90"/>
        <v>-58.724136140238265</v>
      </c>
      <c r="AX186" s="21"/>
      <c r="AY186" s="6">
        <f t="shared" si="91"/>
        <v>-85710.71878791973</v>
      </c>
      <c r="AZ186" s="6">
        <f t="shared" si="92"/>
        <v>73163.736092741034</v>
      </c>
      <c r="BA186" s="6">
        <f t="shared" si="93"/>
        <v>32528.785130856915</v>
      </c>
      <c r="BB186" s="6"/>
      <c r="BC186" s="6">
        <f t="shared" si="94"/>
        <v>17024.850052428803</v>
      </c>
      <c r="BD186" s="6">
        <f t="shared" si="95"/>
        <v>2956.9523832494706</v>
      </c>
      <c r="BE186" s="6">
        <f t="shared" si="96"/>
        <v>19981.802435678273</v>
      </c>
      <c r="BF186" s="6">
        <f t="shared" si="97"/>
        <v>0.58312268983521043</v>
      </c>
      <c r="BG186" s="6">
        <f t="shared" si="98"/>
        <v>0.10127936646285349</v>
      </c>
      <c r="BH186" s="6">
        <f t="shared" si="99"/>
        <v>0.68440205629806394</v>
      </c>
      <c r="BI186" s="6"/>
      <c r="BJ186" s="6">
        <f t="shared" si="100"/>
        <v>-17024.850052428803</v>
      </c>
      <c r="BK186" s="6">
        <f t="shared" si="101"/>
        <v>-2956.9523832494706</v>
      </c>
      <c r="BL186" s="6">
        <f t="shared" si="102"/>
        <v>-19981.802435678273</v>
      </c>
      <c r="BM186" s="6">
        <f t="shared" si="103"/>
        <v>-0.58312268983521043</v>
      </c>
      <c r="BN186" s="6">
        <f t="shared" si="104"/>
        <v>-0.10127936646285349</v>
      </c>
      <c r="BO186" s="6">
        <f t="shared" si="105"/>
        <v>-0.68440205629806394</v>
      </c>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8" t="s">
        <v>0</v>
      </c>
      <c r="DN186" s="84">
        <v>28903</v>
      </c>
      <c r="DY186" s="8" t="s">
        <v>0</v>
      </c>
      <c r="DZ186" s="8">
        <v>0</v>
      </c>
      <c r="EA186" s="8">
        <v>1</v>
      </c>
      <c r="EB186" s="8">
        <v>0</v>
      </c>
      <c r="EC186" s="8">
        <v>0</v>
      </c>
      <c r="ED186" s="8">
        <v>0</v>
      </c>
      <c r="EE186" s="8">
        <v>1</v>
      </c>
      <c r="EF186" s="8" t="s">
        <v>0</v>
      </c>
    </row>
    <row r="187" spans="1:136" ht="12.75" customHeight="1" x14ac:dyDescent="0.2">
      <c r="A187" s="9">
        <v>451</v>
      </c>
      <c r="B187" s="63"/>
      <c r="C187" s="9">
        <v>7</v>
      </c>
      <c r="D187" s="9" t="s">
        <v>245</v>
      </c>
      <c r="E187" s="9"/>
      <c r="F187" s="2">
        <v>29201</v>
      </c>
      <c r="H187" s="2">
        <v>29424</v>
      </c>
      <c r="I187" s="4">
        <v>-759335.1286932514</v>
      </c>
      <c r="J187" s="4">
        <f t="shared" si="73"/>
        <v>-26.003737156030663</v>
      </c>
      <c r="K187" s="4"/>
      <c r="L187" s="4">
        <v>-911594.65686457092</v>
      </c>
      <c r="M187" s="4">
        <f t="shared" si="74"/>
        <v>-30.98133010007378</v>
      </c>
      <c r="N187" s="21"/>
      <c r="O187" s="4">
        <f t="shared" si="75"/>
        <v>-190830.83766441833</v>
      </c>
      <c r="P187" s="4">
        <f t="shared" si="76"/>
        <v>-6.4855504915857232</v>
      </c>
      <c r="Q187" s="21"/>
      <c r="R187" s="4">
        <f t="shared" si="77"/>
        <v>-1102425.4945289893</v>
      </c>
      <c r="S187" s="4">
        <f t="shared" si="78"/>
        <v>-37.466880591659503</v>
      </c>
      <c r="T187" s="21"/>
      <c r="U187" s="21"/>
      <c r="V187" s="21"/>
      <c r="W187" s="22">
        <v>6237952.1624941649</v>
      </c>
      <c r="X187" s="6"/>
      <c r="Y187" s="2">
        <v>680343.66996441549</v>
      </c>
      <c r="Z187" s="82">
        <f t="shared" si="79"/>
        <v>1136061.7227772109</v>
      </c>
      <c r="AA187" s="82">
        <f t="shared" si="80"/>
        <v>1136229.7481747558</v>
      </c>
      <c r="AB187" s="2"/>
      <c r="AC187" s="2">
        <v>251819.992352331</v>
      </c>
      <c r="AD187" s="2">
        <v>704084.22767677496</v>
      </c>
      <c r="AE187" s="2">
        <v>452264.23532444396</v>
      </c>
      <c r="AF187" s="2">
        <f t="shared" si="81"/>
        <v>15.487970799782335</v>
      </c>
      <c r="AG187" s="83"/>
      <c r="AH187" s="6">
        <v>2527903.2858851156</v>
      </c>
      <c r="AI187" s="6">
        <v>65254.14300163406</v>
      </c>
      <c r="AJ187" s="6">
        <v>104931.56493824857</v>
      </c>
      <c r="AK187" s="30">
        <f t="shared" si="82"/>
        <v>29380.838182709602</v>
      </c>
      <c r="AL187" s="6"/>
      <c r="AM187" s="6">
        <f t="shared" si="83"/>
        <v>-976058.22682782426</v>
      </c>
      <c r="AN187" s="6">
        <f t="shared" si="84"/>
        <v>1136229.7481747558</v>
      </c>
      <c r="AO187" s="7"/>
      <c r="AP187" s="6">
        <f t="shared" si="85"/>
        <v>160171.52134693158</v>
      </c>
      <c r="AQ187" s="6">
        <f t="shared" si="86"/>
        <v>5.4435672018397083</v>
      </c>
      <c r="AR187" s="7"/>
      <c r="AS187" s="6">
        <f t="shared" si="87"/>
        <v>-160171.52134693158</v>
      </c>
      <c r="AT187" s="6">
        <f t="shared" si="88"/>
        <v>-5.4435672018397083</v>
      </c>
      <c r="AU187" s="7"/>
      <c r="AV187" s="6">
        <f t="shared" si="89"/>
        <v>-1071766.1782115025</v>
      </c>
      <c r="AW187" s="6">
        <f t="shared" si="90"/>
        <v>-36.424897301913489</v>
      </c>
      <c r="AX187" s="21"/>
      <c r="AY187" s="6">
        <f t="shared" si="91"/>
        <v>-63975.664866856947</v>
      </c>
      <c r="AZ187" s="6">
        <f t="shared" si="92"/>
        <v>65254.14300163406</v>
      </c>
      <c r="BA187" s="6">
        <f t="shared" si="93"/>
        <v>29380.838182709602</v>
      </c>
      <c r="BB187" s="6"/>
      <c r="BC187" s="6">
        <f t="shared" si="94"/>
        <v>23351.302725606802</v>
      </c>
      <c r="BD187" s="6">
        <f t="shared" si="95"/>
        <v>7308.0135918799533</v>
      </c>
      <c r="BE187" s="6">
        <f t="shared" si="96"/>
        <v>30659.316317486755</v>
      </c>
      <c r="BF187" s="6">
        <f t="shared" si="97"/>
        <v>0.79361414918457052</v>
      </c>
      <c r="BG187" s="6">
        <f t="shared" si="98"/>
        <v>0.24836914056144485</v>
      </c>
      <c r="BH187" s="6">
        <f t="shared" si="99"/>
        <v>1.0419832897460153</v>
      </c>
      <c r="BI187" s="6"/>
      <c r="BJ187" s="6">
        <f t="shared" si="100"/>
        <v>-23351.302725606802</v>
      </c>
      <c r="BK187" s="6">
        <f t="shared" si="101"/>
        <v>-7308.0135918799533</v>
      </c>
      <c r="BL187" s="6">
        <f t="shared" si="102"/>
        <v>-30659.316317486755</v>
      </c>
      <c r="BM187" s="6">
        <f t="shared" si="103"/>
        <v>-0.79361414918457052</v>
      </c>
      <c r="BN187" s="6">
        <f t="shared" si="104"/>
        <v>-0.24836914056144485</v>
      </c>
      <c r="BO187" s="6">
        <f t="shared" si="105"/>
        <v>-1.0419832897460153</v>
      </c>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8" t="s">
        <v>0</v>
      </c>
      <c r="DN187" s="84">
        <v>28991</v>
      </c>
      <c r="DY187" s="8" t="s">
        <v>0</v>
      </c>
      <c r="DZ187" s="8">
        <v>0</v>
      </c>
      <c r="EA187" s="8">
        <v>1</v>
      </c>
      <c r="EB187" s="8">
        <v>0</v>
      </c>
      <c r="EC187" s="8">
        <v>0</v>
      </c>
      <c r="ED187" s="8">
        <v>0</v>
      </c>
      <c r="EE187" s="8">
        <v>1</v>
      </c>
      <c r="EF187" s="8" t="s">
        <v>0</v>
      </c>
    </row>
    <row r="188" spans="1:136" ht="12.75" customHeight="1" x14ac:dyDescent="0.2">
      <c r="A188" s="9">
        <v>373</v>
      </c>
      <c r="B188" s="63"/>
      <c r="C188" s="9">
        <v>7</v>
      </c>
      <c r="D188" s="9" t="s">
        <v>249</v>
      </c>
      <c r="E188" s="9"/>
      <c r="F188" s="2">
        <v>29844</v>
      </c>
      <c r="H188" s="2">
        <v>29974</v>
      </c>
      <c r="I188" s="4">
        <v>-3578402.7409167867</v>
      </c>
      <c r="J188" s="4">
        <f t="shared" si="73"/>
        <v>-119.9035900320596</v>
      </c>
      <c r="K188" s="4"/>
      <c r="L188" s="4">
        <v>-2881447.7804375095</v>
      </c>
      <c r="M188" s="4">
        <f t="shared" si="74"/>
        <v>-96.131573378178075</v>
      </c>
      <c r="N188" s="21"/>
      <c r="O188" s="4">
        <f t="shared" si="75"/>
        <v>-24150.686880182504</v>
      </c>
      <c r="P188" s="4">
        <f t="shared" si="76"/>
        <v>-0.80572118770209189</v>
      </c>
      <c r="Q188" s="21"/>
      <c r="R188" s="4">
        <f t="shared" si="77"/>
        <v>-2905598.467317692</v>
      </c>
      <c r="S188" s="4">
        <f t="shared" si="78"/>
        <v>-96.937294565880165</v>
      </c>
      <c r="T188" s="21"/>
      <c r="U188" s="21"/>
      <c r="V188" s="21"/>
      <c r="W188" s="22">
        <v>4166106.0969562302</v>
      </c>
      <c r="X188" s="6"/>
      <c r="Y188" s="2">
        <v>761242.96896701772</v>
      </c>
      <c r="Z188" s="82">
        <f t="shared" si="79"/>
        <v>655849.18008113396</v>
      </c>
      <c r="AA188" s="82">
        <f t="shared" si="80"/>
        <v>655946.18125369656</v>
      </c>
      <c r="AB188" s="2"/>
      <c r="AC188" s="2">
        <v>445259.98793656903</v>
      </c>
      <c r="AD188" s="2">
        <v>340323.30162475503</v>
      </c>
      <c r="AE188" s="2">
        <v>-104936.686311814</v>
      </c>
      <c r="AF188" s="2">
        <f t="shared" si="81"/>
        <v>-3.5161736466899209</v>
      </c>
      <c r="AG188" s="83"/>
      <c r="AH188" s="6">
        <v>2540926.5819286564</v>
      </c>
      <c r="AI188" s="6">
        <v>61299.346456080064</v>
      </c>
      <c r="AJ188" s="6">
        <v>82446.22959433803</v>
      </c>
      <c r="AK188" s="30">
        <f t="shared" si="82"/>
        <v>23084.944286414651</v>
      </c>
      <c r="AL188" s="6"/>
      <c r="AM188" s="6">
        <f t="shared" si="83"/>
        <v>-651874.52930799697</v>
      </c>
      <c r="AN188" s="6">
        <f t="shared" si="84"/>
        <v>655946.18125369656</v>
      </c>
      <c r="AO188" s="7"/>
      <c r="AP188" s="6">
        <f t="shared" si="85"/>
        <v>4071.6519456995884</v>
      </c>
      <c r="AQ188" s="6">
        <f t="shared" si="86"/>
        <v>0.13583945905450018</v>
      </c>
      <c r="AR188" s="7"/>
      <c r="AS188" s="6">
        <f t="shared" si="87"/>
        <v>-4071.6519456995884</v>
      </c>
      <c r="AT188" s="6">
        <f t="shared" si="88"/>
        <v>-0.13583945905450018</v>
      </c>
      <c r="AU188" s="7"/>
      <c r="AV188" s="6">
        <f t="shared" si="89"/>
        <v>-2885519.432383209</v>
      </c>
      <c r="AW188" s="6">
        <f t="shared" si="90"/>
        <v>-96.26741283723257</v>
      </c>
      <c r="AX188" s="21"/>
      <c r="AY188" s="6">
        <f t="shared" si="91"/>
        <v>-64305.25580801184</v>
      </c>
      <c r="AZ188" s="6">
        <f t="shared" si="92"/>
        <v>61299.346456080064</v>
      </c>
      <c r="BA188" s="6">
        <f t="shared" si="93"/>
        <v>23084.944286414651</v>
      </c>
      <c r="BB188" s="6"/>
      <c r="BC188" s="6">
        <f t="shared" si="94"/>
        <v>19180.630399904505</v>
      </c>
      <c r="BD188" s="6">
        <f t="shared" si="95"/>
        <v>898.40453457841068</v>
      </c>
      <c r="BE188" s="6">
        <f t="shared" si="96"/>
        <v>20079.034934482916</v>
      </c>
      <c r="BF188" s="6">
        <f t="shared" si="97"/>
        <v>0.63990893440663588</v>
      </c>
      <c r="BG188" s="6">
        <f t="shared" si="98"/>
        <v>2.997279424095585E-2</v>
      </c>
      <c r="BH188" s="6">
        <f t="shared" si="99"/>
        <v>0.66988172864759177</v>
      </c>
      <c r="BI188" s="6"/>
      <c r="BJ188" s="6">
        <f t="shared" si="100"/>
        <v>-19180.630399904505</v>
      </c>
      <c r="BK188" s="6">
        <f t="shared" si="101"/>
        <v>-898.40453457841068</v>
      </c>
      <c r="BL188" s="6">
        <f t="shared" si="102"/>
        <v>-20079.034934482916</v>
      </c>
      <c r="BM188" s="6">
        <f t="shared" si="103"/>
        <v>-0.63990893440663588</v>
      </c>
      <c r="BN188" s="6">
        <f t="shared" si="104"/>
        <v>-2.997279424095585E-2</v>
      </c>
      <c r="BO188" s="6">
        <f t="shared" si="105"/>
        <v>-0.66988172864759177</v>
      </c>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8" t="s">
        <v>0</v>
      </c>
      <c r="DN188" s="84">
        <v>29065</v>
      </c>
      <c r="DY188" s="8" t="s">
        <v>0</v>
      </c>
      <c r="DZ188" s="8">
        <v>0</v>
      </c>
      <c r="EA188" s="8">
        <v>1</v>
      </c>
      <c r="EB188" s="8">
        <v>0</v>
      </c>
      <c r="EC188" s="8">
        <v>0</v>
      </c>
      <c r="ED188" s="8">
        <v>0</v>
      </c>
      <c r="EE188" s="8">
        <v>1</v>
      </c>
      <c r="EF188" s="8" t="s">
        <v>0</v>
      </c>
    </row>
    <row r="189" spans="1:136" ht="12.75" customHeight="1" x14ac:dyDescent="0.2">
      <c r="A189" s="9">
        <v>358</v>
      </c>
      <c r="B189" s="63"/>
      <c r="C189" s="9">
        <v>7</v>
      </c>
      <c r="D189" s="9" t="s">
        <v>260</v>
      </c>
      <c r="E189" s="9"/>
      <c r="F189" s="2">
        <v>31373</v>
      </c>
      <c r="H189" s="2">
        <v>31728</v>
      </c>
      <c r="I189" s="4">
        <v>406155.26282607019</v>
      </c>
      <c r="J189" s="4">
        <f t="shared" si="73"/>
        <v>12.946012903645498</v>
      </c>
      <c r="K189" s="4"/>
      <c r="L189" s="4">
        <v>-810394.86561502237</v>
      </c>
      <c r="M189" s="4">
        <f t="shared" si="74"/>
        <v>-25.541946092253603</v>
      </c>
      <c r="N189" s="21"/>
      <c r="O189" s="4">
        <f t="shared" si="75"/>
        <v>524146.53955744812</v>
      </c>
      <c r="P189" s="4">
        <f t="shared" si="76"/>
        <v>16.519999355693649</v>
      </c>
      <c r="Q189" s="21"/>
      <c r="R189" s="4">
        <f t="shared" si="77"/>
        <v>-286248.32605757425</v>
      </c>
      <c r="S189" s="4">
        <f t="shared" si="78"/>
        <v>-9.0219467365599542</v>
      </c>
      <c r="T189" s="21"/>
      <c r="U189" s="21"/>
      <c r="V189" s="21"/>
      <c r="W189" s="22">
        <v>4936909.3537125811</v>
      </c>
      <c r="X189" s="6"/>
      <c r="Y189" s="2">
        <v>429622.27571542916</v>
      </c>
      <c r="Z189" s="82">
        <f t="shared" si="79"/>
        <v>219869.89127879866</v>
      </c>
      <c r="AA189" s="82">
        <f t="shared" si="80"/>
        <v>219902.41039739022</v>
      </c>
      <c r="AB189" s="2"/>
      <c r="AC189" s="2">
        <v>351366.836822204</v>
      </c>
      <c r="AD189" s="2">
        <v>143961.34145752899</v>
      </c>
      <c r="AE189" s="2">
        <v>-207405.49536467501</v>
      </c>
      <c r="AF189" s="2">
        <f t="shared" si="81"/>
        <v>-6.6109551322689892</v>
      </c>
      <c r="AG189" s="83"/>
      <c r="AH189" s="6">
        <v>2049738.7334659845</v>
      </c>
      <c r="AI189" s="6">
        <v>59321.948183303321</v>
      </c>
      <c r="AJ189" s="6">
        <v>74951.117813034522</v>
      </c>
      <c r="AK189" s="30">
        <f t="shared" si="82"/>
        <v>20986.312987649668</v>
      </c>
      <c r="AL189" s="6"/>
      <c r="AM189" s="6">
        <f t="shared" si="83"/>
        <v>-772482.8380004284</v>
      </c>
      <c r="AN189" s="6">
        <f t="shared" si="84"/>
        <v>219902.41039739022</v>
      </c>
      <c r="AO189" s="7"/>
      <c r="AP189" s="6">
        <f t="shared" si="85"/>
        <v>-552580.42760303814</v>
      </c>
      <c r="AQ189" s="6">
        <f t="shared" si="86"/>
        <v>-17.416175857382694</v>
      </c>
      <c r="AR189" s="7"/>
      <c r="AS189" s="6">
        <f t="shared" si="87"/>
        <v>552580.42760303814</v>
      </c>
      <c r="AT189" s="6">
        <f t="shared" si="88"/>
        <v>17.416175857382694</v>
      </c>
      <c r="AU189" s="7"/>
      <c r="AV189" s="6">
        <f t="shared" si="89"/>
        <v>-257814.43801198422</v>
      </c>
      <c r="AW189" s="6">
        <f t="shared" si="90"/>
        <v>-8.1257702348709095</v>
      </c>
      <c r="AX189" s="21"/>
      <c r="AY189" s="6">
        <f t="shared" si="91"/>
        <v>-51874.373125362989</v>
      </c>
      <c r="AZ189" s="6">
        <f t="shared" si="92"/>
        <v>59321.948183303321</v>
      </c>
      <c r="BA189" s="6">
        <f t="shared" si="93"/>
        <v>20986.312987649668</v>
      </c>
      <c r="BB189" s="6"/>
      <c r="BC189" s="6">
        <f t="shared" si="94"/>
        <v>25345.223189277996</v>
      </c>
      <c r="BD189" s="6">
        <f t="shared" si="95"/>
        <v>3088.6648563120361</v>
      </c>
      <c r="BE189" s="6">
        <f t="shared" si="96"/>
        <v>28433.888045590033</v>
      </c>
      <c r="BF189" s="6">
        <f t="shared" si="97"/>
        <v>0.79882826491672954</v>
      </c>
      <c r="BG189" s="6">
        <f t="shared" si="98"/>
        <v>9.7348236772315813E-2</v>
      </c>
      <c r="BH189" s="6">
        <f t="shared" si="99"/>
        <v>0.89617650168904539</v>
      </c>
      <c r="BI189" s="6"/>
      <c r="BJ189" s="6">
        <f t="shared" si="100"/>
        <v>-25345.223189277996</v>
      </c>
      <c r="BK189" s="6">
        <f t="shared" si="101"/>
        <v>-3088.6648563120361</v>
      </c>
      <c r="BL189" s="6">
        <f t="shared" si="102"/>
        <v>-28433.888045590033</v>
      </c>
      <c r="BM189" s="6">
        <f t="shared" si="103"/>
        <v>-0.79882826491672954</v>
      </c>
      <c r="BN189" s="6">
        <f t="shared" si="104"/>
        <v>-9.7348236772315813E-2</v>
      </c>
      <c r="BO189" s="6">
        <f t="shared" si="105"/>
        <v>-0.89617650168904539</v>
      </c>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8" t="s">
        <v>0</v>
      </c>
      <c r="DN189" s="84">
        <v>29196</v>
      </c>
      <c r="DY189" s="8" t="s">
        <v>0</v>
      </c>
      <c r="DZ189" s="8">
        <v>0</v>
      </c>
      <c r="EA189" s="8">
        <v>1</v>
      </c>
      <c r="EB189" s="8">
        <v>0</v>
      </c>
      <c r="EC189" s="8">
        <v>0</v>
      </c>
      <c r="ED189" s="8">
        <v>0</v>
      </c>
      <c r="EE189" s="8">
        <v>1</v>
      </c>
      <c r="EF189" s="8" t="s">
        <v>0</v>
      </c>
    </row>
    <row r="190" spans="1:136" ht="12.75" customHeight="1" x14ac:dyDescent="0.2">
      <c r="A190" s="9">
        <v>383</v>
      </c>
      <c r="B190" s="63"/>
      <c r="C190" s="9">
        <v>7</v>
      </c>
      <c r="D190" s="9" t="s">
        <v>281</v>
      </c>
      <c r="E190" s="9"/>
      <c r="F190" s="2">
        <v>35216</v>
      </c>
      <c r="H190" s="2">
        <v>35772</v>
      </c>
      <c r="I190" s="4">
        <v>-2032255.801754415</v>
      </c>
      <c r="J190" s="4">
        <f t="shared" si="73"/>
        <v>-57.708308773126276</v>
      </c>
      <c r="K190" s="4"/>
      <c r="L190" s="4">
        <v>-2680276.48981146</v>
      </c>
      <c r="M190" s="4">
        <f t="shared" si="74"/>
        <v>-74.926660231786315</v>
      </c>
      <c r="N190" s="21"/>
      <c r="O190" s="4">
        <f t="shared" si="75"/>
        <v>229016.91490715474</v>
      </c>
      <c r="P190" s="4">
        <f t="shared" si="76"/>
        <v>6.4021277789096152</v>
      </c>
      <c r="Q190" s="21"/>
      <c r="R190" s="4">
        <f t="shared" si="77"/>
        <v>-2451259.5749043054</v>
      </c>
      <c r="S190" s="4">
        <f t="shared" si="78"/>
        <v>-68.524532452876699</v>
      </c>
      <c r="T190" s="21"/>
      <c r="U190" s="21"/>
      <c r="V190" s="21"/>
      <c r="W190" s="22">
        <v>5321309.1627687952</v>
      </c>
      <c r="X190" s="6"/>
      <c r="Y190" s="2">
        <v>545744.29435033631</v>
      </c>
      <c r="Z190" s="82">
        <f t="shared" si="79"/>
        <v>540370.69130453479</v>
      </c>
      <c r="AA190" s="82">
        <f t="shared" si="80"/>
        <v>540450.61301865277</v>
      </c>
      <c r="AB190" s="2"/>
      <c r="AC190" s="2">
        <v>450910.61972527899</v>
      </c>
      <c r="AD190" s="2">
        <v>445620.53796130302</v>
      </c>
      <c r="AE190" s="2">
        <v>-5290.0817639759625</v>
      </c>
      <c r="AF190" s="2">
        <f t="shared" si="81"/>
        <v>-0.15021813277987173</v>
      </c>
      <c r="AG190" s="83"/>
      <c r="AH190" s="6">
        <v>2654781.5502332519</v>
      </c>
      <c r="AI190" s="6">
        <v>98869.913638839207</v>
      </c>
      <c r="AJ190" s="6">
        <v>112426.67671955169</v>
      </c>
      <c r="AK190" s="30">
        <f t="shared" si="82"/>
        <v>31479.469481474476</v>
      </c>
      <c r="AL190" s="6"/>
      <c r="AM190" s="6">
        <f t="shared" si="83"/>
        <v>-832630.23673750763</v>
      </c>
      <c r="AN190" s="6">
        <f t="shared" si="84"/>
        <v>540450.61301865277</v>
      </c>
      <c r="AO190" s="7"/>
      <c r="AP190" s="6">
        <f t="shared" si="85"/>
        <v>-292179.62371885485</v>
      </c>
      <c r="AQ190" s="6">
        <f t="shared" si="86"/>
        <v>-8.1678302504432203</v>
      </c>
      <c r="AR190" s="7"/>
      <c r="AS190" s="6">
        <f t="shared" si="87"/>
        <v>292179.62371885485</v>
      </c>
      <c r="AT190" s="6">
        <f t="shared" si="88"/>
        <v>8.1678302504432203</v>
      </c>
      <c r="AU190" s="7"/>
      <c r="AV190" s="6">
        <f t="shared" si="89"/>
        <v>-2388096.8660926051</v>
      </c>
      <c r="AW190" s="6">
        <f t="shared" si="90"/>
        <v>-66.758829981343098</v>
      </c>
      <c r="AX190" s="21"/>
      <c r="AY190" s="6">
        <f t="shared" si="91"/>
        <v>-67186.674308613627</v>
      </c>
      <c r="AZ190" s="6">
        <f t="shared" si="92"/>
        <v>98869.913638839207</v>
      </c>
      <c r="BA190" s="6">
        <f t="shared" si="93"/>
        <v>31479.469481474476</v>
      </c>
      <c r="BB190" s="6"/>
      <c r="BC190" s="6">
        <f t="shared" si="94"/>
        <v>54863.92342224055</v>
      </c>
      <c r="BD190" s="6">
        <f t="shared" si="95"/>
        <v>8298.7853894595464</v>
      </c>
      <c r="BE190" s="6">
        <f t="shared" si="96"/>
        <v>63162.708811700097</v>
      </c>
      <c r="BF190" s="6">
        <f t="shared" si="97"/>
        <v>1.5337113782355067</v>
      </c>
      <c r="BG190" s="6">
        <f t="shared" si="98"/>
        <v>0.23199109329809758</v>
      </c>
      <c r="BH190" s="6">
        <f t="shared" si="99"/>
        <v>1.7657024715336045</v>
      </c>
      <c r="BI190" s="6"/>
      <c r="BJ190" s="6">
        <f t="shared" si="100"/>
        <v>-54863.92342224055</v>
      </c>
      <c r="BK190" s="6">
        <f t="shared" si="101"/>
        <v>-8298.7853894595464</v>
      </c>
      <c r="BL190" s="6">
        <f t="shared" si="102"/>
        <v>-63162.708811700097</v>
      </c>
      <c r="BM190" s="6">
        <f t="shared" si="103"/>
        <v>-1.5337113782355067</v>
      </c>
      <c r="BN190" s="6">
        <f t="shared" si="104"/>
        <v>-0.23199109329809758</v>
      </c>
      <c r="BO190" s="6">
        <f t="shared" si="105"/>
        <v>-1.7657024715336045</v>
      </c>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8" t="s">
        <v>0</v>
      </c>
      <c r="DN190" s="84">
        <v>29376</v>
      </c>
      <c r="DY190" s="8" t="s">
        <v>0</v>
      </c>
      <c r="DZ190" s="8">
        <v>0</v>
      </c>
      <c r="EA190" s="8">
        <v>1</v>
      </c>
      <c r="EB190" s="8">
        <v>0</v>
      </c>
      <c r="EC190" s="8">
        <v>0</v>
      </c>
      <c r="ED190" s="8">
        <v>0</v>
      </c>
      <c r="EE190" s="8">
        <v>1</v>
      </c>
      <c r="EF190" s="8" t="s">
        <v>0</v>
      </c>
    </row>
    <row r="191" spans="1:136" ht="12.75" customHeight="1" x14ac:dyDescent="0.2">
      <c r="A191" s="9">
        <v>385</v>
      </c>
      <c r="B191" s="63"/>
      <c r="C191" s="9">
        <v>7</v>
      </c>
      <c r="D191" s="9" t="s">
        <v>284</v>
      </c>
      <c r="E191" s="9"/>
      <c r="F191" s="2">
        <v>35800</v>
      </c>
      <c r="H191" s="2">
        <v>36099</v>
      </c>
      <c r="I191" s="4">
        <v>2104124.3052475154</v>
      </c>
      <c r="J191" s="4">
        <f t="shared" si="73"/>
        <v>58.774421934288142</v>
      </c>
      <c r="K191" s="4"/>
      <c r="L191" s="4">
        <v>1749952.3805737495</v>
      </c>
      <c r="M191" s="4">
        <f t="shared" si="74"/>
        <v>48.476478034675466</v>
      </c>
      <c r="N191" s="21"/>
      <c r="O191" s="4">
        <f t="shared" si="75"/>
        <v>532145.26387202065</v>
      </c>
      <c r="P191" s="4">
        <f t="shared" si="76"/>
        <v>14.741274380786743</v>
      </c>
      <c r="Q191" s="21"/>
      <c r="R191" s="4">
        <f t="shared" si="77"/>
        <v>2282097.6444457704</v>
      </c>
      <c r="S191" s="4">
        <f t="shared" si="78"/>
        <v>63.217752415462215</v>
      </c>
      <c r="T191" s="21"/>
      <c r="U191" s="21"/>
      <c r="V191" s="21"/>
      <c r="W191" s="22">
        <v>5027885.9365426647</v>
      </c>
      <c r="X191" s="6"/>
      <c r="Y191" s="2">
        <v>284023.34352090559</v>
      </c>
      <c r="Z191" s="82">
        <f t="shared" si="79"/>
        <v>234022.27761983345</v>
      </c>
      <c r="AA191" s="82">
        <f t="shared" si="80"/>
        <v>234056.88989964456</v>
      </c>
      <c r="AB191" s="2"/>
      <c r="AC191" s="2">
        <v>270062.84838537697</v>
      </c>
      <c r="AD191" s="2">
        <v>220475.93020874099</v>
      </c>
      <c r="AE191" s="2">
        <v>-49586.918176635983</v>
      </c>
      <c r="AF191" s="2">
        <f t="shared" si="81"/>
        <v>-1.3851094462747482</v>
      </c>
      <c r="AG191" s="83"/>
      <c r="AH191" s="6">
        <v>2648051.9204328991</v>
      </c>
      <c r="AI191" s="6">
        <v>61299.346456080064</v>
      </c>
      <c r="AJ191" s="6">
        <v>93688.897266293221</v>
      </c>
      <c r="AK191" s="30">
        <f t="shared" si="82"/>
        <v>26232.891234562103</v>
      </c>
      <c r="AL191" s="6"/>
      <c r="AM191" s="6">
        <f t="shared" si="83"/>
        <v>-786718.02926301747</v>
      </c>
      <c r="AN191" s="6">
        <f t="shared" si="84"/>
        <v>234056.88989964456</v>
      </c>
      <c r="AO191" s="7"/>
      <c r="AP191" s="6">
        <f t="shared" si="85"/>
        <v>-552661.13936337293</v>
      </c>
      <c r="AQ191" s="6">
        <f t="shared" si="86"/>
        <v>-15.309596924107952</v>
      </c>
      <c r="AR191" s="7"/>
      <c r="AS191" s="6">
        <f t="shared" si="87"/>
        <v>552661.13936337293</v>
      </c>
      <c r="AT191" s="6">
        <f t="shared" si="88"/>
        <v>15.309596924107952</v>
      </c>
      <c r="AU191" s="7"/>
      <c r="AV191" s="6">
        <f t="shared" si="89"/>
        <v>2302613.5199371222</v>
      </c>
      <c r="AW191" s="6">
        <f t="shared" si="90"/>
        <v>63.786074958783409</v>
      </c>
      <c r="AX191" s="21"/>
      <c r="AY191" s="6">
        <f t="shared" si="91"/>
        <v>-67016.362199289943</v>
      </c>
      <c r="AZ191" s="6">
        <f t="shared" si="92"/>
        <v>61299.346456080064</v>
      </c>
      <c r="BA191" s="6">
        <f t="shared" si="93"/>
        <v>26232.891234562103</v>
      </c>
      <c r="BB191" s="6"/>
      <c r="BC191" s="6">
        <f t="shared" si="94"/>
        <v>17404.907422715158</v>
      </c>
      <c r="BD191" s="6">
        <f t="shared" si="95"/>
        <v>3110.9680686371066</v>
      </c>
      <c r="BE191" s="6">
        <f t="shared" si="96"/>
        <v>20515.875491352264</v>
      </c>
      <c r="BF191" s="6">
        <f t="shared" si="97"/>
        <v>0.48214375530389092</v>
      </c>
      <c r="BG191" s="6">
        <f t="shared" si="98"/>
        <v>8.6178788017316446E-2</v>
      </c>
      <c r="BH191" s="6">
        <f t="shared" si="99"/>
        <v>0.56832254332120735</v>
      </c>
      <c r="BI191" s="6"/>
      <c r="BJ191" s="6">
        <f t="shared" si="100"/>
        <v>-17404.907422715158</v>
      </c>
      <c r="BK191" s="6">
        <f t="shared" si="101"/>
        <v>-3110.9680686371066</v>
      </c>
      <c r="BL191" s="6">
        <f t="shared" si="102"/>
        <v>-20515.875491352264</v>
      </c>
      <c r="BM191" s="6">
        <f t="shared" si="103"/>
        <v>-0.48214375530389092</v>
      </c>
      <c r="BN191" s="6">
        <f t="shared" si="104"/>
        <v>-8.6178788017316446E-2</v>
      </c>
      <c r="BO191" s="6">
        <f t="shared" si="105"/>
        <v>-0.56832254332120735</v>
      </c>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8" t="s">
        <v>0</v>
      </c>
      <c r="DN191" s="84">
        <v>29424</v>
      </c>
      <c r="DY191" s="8" t="s">
        <v>0</v>
      </c>
      <c r="DZ191" s="8">
        <v>0</v>
      </c>
      <c r="EA191" s="8">
        <v>1</v>
      </c>
      <c r="EB191" s="8">
        <v>0</v>
      </c>
      <c r="EC191" s="8">
        <v>0</v>
      </c>
      <c r="ED191" s="8">
        <v>0</v>
      </c>
      <c r="EE191" s="8">
        <v>1</v>
      </c>
      <c r="EF191" s="8" t="s">
        <v>0</v>
      </c>
    </row>
    <row r="192" spans="1:136" ht="12.75" customHeight="1" x14ac:dyDescent="0.2">
      <c r="A192" s="9">
        <v>396</v>
      </c>
      <c r="B192" s="63"/>
      <c r="C192" s="9">
        <v>7</v>
      </c>
      <c r="D192" s="9" t="s">
        <v>295</v>
      </c>
      <c r="E192" s="9"/>
      <c r="F192" s="2">
        <v>39171</v>
      </c>
      <c r="H192" s="2">
        <v>39164</v>
      </c>
      <c r="I192" s="4">
        <v>-406215.87257690448</v>
      </c>
      <c r="J192" s="4">
        <f t="shared" si="73"/>
        <v>-10.370321732325049</v>
      </c>
      <c r="K192" s="4"/>
      <c r="L192" s="4">
        <v>-78754.798135313205</v>
      </c>
      <c r="M192" s="4">
        <f t="shared" si="74"/>
        <v>-2.0108977156396999</v>
      </c>
      <c r="N192" s="21"/>
      <c r="O192" s="4">
        <f t="shared" si="75"/>
        <v>6112.2598195166647</v>
      </c>
      <c r="P192" s="4">
        <f t="shared" si="76"/>
        <v>0.15606832344797938</v>
      </c>
      <c r="Q192" s="21"/>
      <c r="R192" s="4">
        <f t="shared" si="77"/>
        <v>-72642.538315796541</v>
      </c>
      <c r="S192" s="4">
        <f t="shared" si="78"/>
        <v>-1.8548293921917205</v>
      </c>
      <c r="T192" s="21"/>
      <c r="U192" s="21"/>
      <c r="V192" s="21"/>
      <c r="W192" s="22">
        <v>8894175.2424954176</v>
      </c>
      <c r="X192" s="6"/>
      <c r="Y192" s="2">
        <v>604316.44314876199</v>
      </c>
      <c r="Z192" s="82">
        <f t="shared" si="79"/>
        <v>1366678.3795836605</v>
      </c>
      <c r="AA192" s="82">
        <f t="shared" si="80"/>
        <v>1366880.5135640965</v>
      </c>
      <c r="AB192" s="2"/>
      <c r="AC192" s="2">
        <v>498193.45736921899</v>
      </c>
      <c r="AD192" s="2">
        <v>1260691.6550020301</v>
      </c>
      <c r="AE192" s="2">
        <v>762498.19763281103</v>
      </c>
      <c r="AF192" s="2">
        <f t="shared" si="81"/>
        <v>19.465885416068293</v>
      </c>
      <c r="AG192" s="83"/>
      <c r="AH192" s="6">
        <v>5834599.4398212517</v>
      </c>
      <c r="AI192" s="6">
        <v>110734.30327549965</v>
      </c>
      <c r="AJ192" s="6">
        <v>198620.46220454146</v>
      </c>
      <c r="AK192" s="30">
        <f t="shared" si="82"/>
        <v>55613.729417271614</v>
      </c>
      <c r="AL192" s="6"/>
      <c r="AM192" s="6">
        <f t="shared" si="83"/>
        <v>-1391679.9440178669</v>
      </c>
      <c r="AN192" s="6">
        <f t="shared" si="84"/>
        <v>1366880.5135640965</v>
      </c>
      <c r="AO192" s="7"/>
      <c r="AP192" s="6">
        <f t="shared" si="85"/>
        <v>-24799.430453770328</v>
      </c>
      <c r="AQ192" s="6">
        <f t="shared" si="86"/>
        <v>-0.63322006061102876</v>
      </c>
      <c r="AR192" s="7"/>
      <c r="AS192" s="6">
        <f t="shared" si="87"/>
        <v>24799.430453770328</v>
      </c>
      <c r="AT192" s="6">
        <f t="shared" si="88"/>
        <v>0.63322006061102876</v>
      </c>
      <c r="AU192" s="7"/>
      <c r="AV192" s="6">
        <f t="shared" si="89"/>
        <v>-53955.367681542877</v>
      </c>
      <c r="AW192" s="6">
        <f t="shared" si="90"/>
        <v>-1.3776776550286711</v>
      </c>
      <c r="AX192" s="21"/>
      <c r="AY192" s="6">
        <f t="shared" si="91"/>
        <v>-147660.8620585177</v>
      </c>
      <c r="AZ192" s="6">
        <f t="shared" si="92"/>
        <v>110734.30327549965</v>
      </c>
      <c r="BA192" s="6">
        <f t="shared" si="93"/>
        <v>55613.729417271614</v>
      </c>
      <c r="BB192" s="6"/>
      <c r="BC192" s="6">
        <f t="shared" si="94"/>
        <v>14019.254971812654</v>
      </c>
      <c r="BD192" s="6">
        <f t="shared" si="95"/>
        <v>4667.9156624410098</v>
      </c>
      <c r="BE192" s="6">
        <f t="shared" si="96"/>
        <v>18687.170634253664</v>
      </c>
      <c r="BF192" s="6">
        <f t="shared" si="97"/>
        <v>0.35796279674733567</v>
      </c>
      <c r="BG192" s="6">
        <f t="shared" si="98"/>
        <v>0.11918894041571367</v>
      </c>
      <c r="BH192" s="6">
        <f t="shared" si="99"/>
        <v>0.47715173716304932</v>
      </c>
      <c r="BI192" s="6"/>
      <c r="BJ192" s="6">
        <f t="shared" si="100"/>
        <v>-14019.254971812654</v>
      </c>
      <c r="BK192" s="6">
        <f t="shared" si="101"/>
        <v>-4667.9156624410098</v>
      </c>
      <c r="BL192" s="6">
        <f t="shared" si="102"/>
        <v>-18687.170634253664</v>
      </c>
      <c r="BM192" s="6">
        <f t="shared" si="103"/>
        <v>-0.35796279674733567</v>
      </c>
      <c r="BN192" s="6">
        <f t="shared" si="104"/>
        <v>-0.11918894041571367</v>
      </c>
      <c r="BO192" s="6">
        <f t="shared" si="105"/>
        <v>-0.47715173716304932</v>
      </c>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8" t="s">
        <v>0</v>
      </c>
      <c r="DN192" s="84">
        <v>29704</v>
      </c>
      <c r="DY192" s="8" t="s">
        <v>0</v>
      </c>
      <c r="DZ192" s="8">
        <v>0</v>
      </c>
      <c r="EA192" s="8">
        <v>1</v>
      </c>
      <c r="EB192" s="8">
        <v>0</v>
      </c>
      <c r="EC192" s="8">
        <v>0</v>
      </c>
      <c r="ED192" s="8">
        <v>0</v>
      </c>
      <c r="EE192" s="8">
        <v>1</v>
      </c>
      <c r="EF192" s="8" t="s">
        <v>0</v>
      </c>
    </row>
    <row r="193" spans="1:136" ht="12.75" customHeight="1" x14ac:dyDescent="0.2">
      <c r="A193" s="9">
        <v>375</v>
      </c>
      <c r="B193" s="63"/>
      <c r="C193" s="9">
        <v>7</v>
      </c>
      <c r="D193" s="9" t="s">
        <v>301</v>
      </c>
      <c r="E193" s="9"/>
      <c r="F193" s="2">
        <v>40709</v>
      </c>
      <c r="H193" s="2">
        <v>41176</v>
      </c>
      <c r="I193" s="4">
        <v>-347223.79719169065</v>
      </c>
      <c r="J193" s="4">
        <f t="shared" si="73"/>
        <v>-8.5294111177304934</v>
      </c>
      <c r="K193" s="4"/>
      <c r="L193" s="4">
        <v>-2515009.178027777</v>
      </c>
      <c r="M193" s="4">
        <f t="shared" si="74"/>
        <v>-61.079492374873155</v>
      </c>
      <c r="N193" s="21"/>
      <c r="O193" s="4">
        <f t="shared" si="75"/>
        <v>915224.7368142386</v>
      </c>
      <c r="P193" s="4">
        <f t="shared" si="76"/>
        <v>22.227140489951395</v>
      </c>
      <c r="Q193" s="21"/>
      <c r="R193" s="4">
        <f t="shared" si="77"/>
        <v>-1599784.4412135384</v>
      </c>
      <c r="S193" s="4">
        <f t="shared" si="78"/>
        <v>-38.85235188492176</v>
      </c>
      <c r="T193" s="21"/>
      <c r="U193" s="21"/>
      <c r="V193" s="21"/>
      <c r="W193" s="22">
        <v>11504353.290415552</v>
      </c>
      <c r="X193" s="6"/>
      <c r="Y193" s="2">
        <v>771050.03868569748</v>
      </c>
      <c r="Z193" s="82">
        <f t="shared" si="79"/>
        <v>864612.71647052292</v>
      </c>
      <c r="AA193" s="82">
        <f t="shared" si="80"/>
        <v>864740.59411351965</v>
      </c>
      <c r="AB193" s="2"/>
      <c r="AC193" s="2">
        <v>564692.72928829095</v>
      </c>
      <c r="AD193" s="2">
        <v>657194.26051867905</v>
      </c>
      <c r="AE193" s="2">
        <v>92501.531230388093</v>
      </c>
      <c r="AF193" s="2">
        <f t="shared" si="81"/>
        <v>2.2722624292020952</v>
      </c>
      <c r="AG193" s="83"/>
      <c r="AH193" s="6">
        <v>6759814.3581996951</v>
      </c>
      <c r="AI193" s="6">
        <v>124576.09118493737</v>
      </c>
      <c r="AJ193" s="6">
        <v>237969.79905638431</v>
      </c>
      <c r="AK193" s="30">
        <f t="shared" si="82"/>
        <v>66631.543735787607</v>
      </c>
      <c r="AL193" s="6"/>
      <c r="AM193" s="6">
        <f t="shared" si="83"/>
        <v>-1800096.9518423029</v>
      </c>
      <c r="AN193" s="6">
        <f t="shared" si="84"/>
        <v>864740.59411351965</v>
      </c>
      <c r="AO193" s="7"/>
      <c r="AP193" s="6">
        <f t="shared" si="85"/>
        <v>-935356.35772878327</v>
      </c>
      <c r="AQ193" s="6">
        <f t="shared" si="86"/>
        <v>-22.716056871206121</v>
      </c>
      <c r="AR193" s="7"/>
      <c r="AS193" s="6">
        <f t="shared" si="87"/>
        <v>935356.35772878327</v>
      </c>
      <c r="AT193" s="6">
        <f t="shared" si="88"/>
        <v>22.716056871206121</v>
      </c>
      <c r="AU193" s="7"/>
      <c r="AV193" s="6">
        <f t="shared" si="89"/>
        <v>-1579652.8202989937</v>
      </c>
      <c r="AW193" s="6">
        <f t="shared" si="90"/>
        <v>-38.363435503667034</v>
      </c>
      <c r="AX193" s="21"/>
      <c r="AY193" s="6">
        <f t="shared" si="91"/>
        <v>-171076.01400618034</v>
      </c>
      <c r="AZ193" s="6">
        <f t="shared" si="92"/>
        <v>124576.09118493737</v>
      </c>
      <c r="BA193" s="6">
        <f t="shared" si="93"/>
        <v>66631.543735787607</v>
      </c>
      <c r="BB193" s="6"/>
      <c r="BC193" s="6">
        <f t="shared" si="94"/>
        <v>12524.564954154775</v>
      </c>
      <c r="BD193" s="6">
        <f t="shared" si="95"/>
        <v>7607.0559603899601</v>
      </c>
      <c r="BE193" s="6">
        <f t="shared" si="96"/>
        <v>20131.620914544736</v>
      </c>
      <c r="BF193" s="6">
        <f t="shared" si="97"/>
        <v>0.30417148227498481</v>
      </c>
      <c r="BG193" s="6">
        <f t="shared" si="98"/>
        <v>0.18474489897974453</v>
      </c>
      <c r="BH193" s="6">
        <f t="shared" si="99"/>
        <v>0.48891638125472936</v>
      </c>
      <c r="BI193" s="6"/>
      <c r="BJ193" s="6">
        <f t="shared" si="100"/>
        <v>-12524.564954154775</v>
      </c>
      <c r="BK193" s="6">
        <f t="shared" si="101"/>
        <v>-7607.0559603899601</v>
      </c>
      <c r="BL193" s="6">
        <f t="shared" si="102"/>
        <v>-20131.620914544736</v>
      </c>
      <c r="BM193" s="6">
        <f t="shared" si="103"/>
        <v>-0.30417148227498481</v>
      </c>
      <c r="BN193" s="6">
        <f t="shared" si="104"/>
        <v>-0.18474489897974453</v>
      </c>
      <c r="BO193" s="6">
        <f t="shared" si="105"/>
        <v>-0.48891638125472936</v>
      </c>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8" t="s">
        <v>0</v>
      </c>
      <c r="DN193" s="84">
        <v>29723</v>
      </c>
      <c r="DY193" s="8" t="s">
        <v>0</v>
      </c>
      <c r="DZ193" s="8">
        <v>0</v>
      </c>
      <c r="EA193" s="8">
        <v>1</v>
      </c>
      <c r="EB193" s="8">
        <v>0</v>
      </c>
      <c r="EC193" s="8">
        <v>0</v>
      </c>
      <c r="ED193" s="8">
        <v>0</v>
      </c>
      <c r="EE193" s="8">
        <v>1</v>
      </c>
      <c r="EF193" s="8" t="s">
        <v>0</v>
      </c>
    </row>
    <row r="194" spans="1:136" ht="12.75" customHeight="1" x14ac:dyDescent="0.2">
      <c r="A194" s="9">
        <v>406</v>
      </c>
      <c r="B194" s="63"/>
      <c r="C194" s="9">
        <v>7</v>
      </c>
      <c r="D194" s="9" t="s">
        <v>302</v>
      </c>
      <c r="E194" s="9"/>
      <c r="F194" s="2">
        <v>41382</v>
      </c>
      <c r="H194" s="2">
        <v>41273</v>
      </c>
      <c r="I194" s="4">
        <v>104799.13325257227</v>
      </c>
      <c r="J194" s="4">
        <f t="shared" si="73"/>
        <v>2.5324811089984114</v>
      </c>
      <c r="K194" s="4"/>
      <c r="L194" s="4">
        <v>-5508.471328984946</v>
      </c>
      <c r="M194" s="4">
        <f t="shared" si="74"/>
        <v>-0.13346428243609493</v>
      </c>
      <c r="N194" s="21"/>
      <c r="O194" s="4">
        <f t="shared" si="75"/>
        <v>61716.87810188462</v>
      </c>
      <c r="P194" s="4">
        <f t="shared" si="76"/>
        <v>1.4953329804444702</v>
      </c>
      <c r="Q194" s="21"/>
      <c r="R194" s="4">
        <f t="shared" si="77"/>
        <v>56208.406772899674</v>
      </c>
      <c r="S194" s="4">
        <f t="shared" si="78"/>
        <v>1.3618686980083754</v>
      </c>
      <c r="T194" s="21"/>
      <c r="U194" s="21"/>
      <c r="V194" s="21"/>
      <c r="W194" s="22">
        <v>8497348.8530131448</v>
      </c>
      <c r="X194" s="6"/>
      <c r="Y194" s="2">
        <v>1073441.3935046811</v>
      </c>
      <c r="Z194" s="82">
        <f t="shared" si="79"/>
        <v>1325707.1175769598</v>
      </c>
      <c r="AA194" s="82">
        <f t="shared" si="80"/>
        <v>1325903.1918403499</v>
      </c>
      <c r="AB194" s="2"/>
      <c r="AC194" s="2">
        <v>474353.03670531302</v>
      </c>
      <c r="AD194" s="2">
        <v>727284.98237340199</v>
      </c>
      <c r="AE194" s="2">
        <v>252931.94566808897</v>
      </c>
      <c r="AF194" s="2">
        <f t="shared" si="81"/>
        <v>6.1121247322045571</v>
      </c>
      <c r="AG194" s="83"/>
      <c r="AH194" s="6">
        <v>5651316.6868227655</v>
      </c>
      <c r="AI194" s="6">
        <v>51412.355092196347</v>
      </c>
      <c r="AJ194" s="6">
        <v>119921.78850085576</v>
      </c>
      <c r="AK194" s="30">
        <f t="shared" si="82"/>
        <v>33578.10078023962</v>
      </c>
      <c r="AL194" s="6"/>
      <c r="AM194" s="6">
        <f t="shared" si="83"/>
        <v>-1329588.1465838694</v>
      </c>
      <c r="AN194" s="6">
        <f t="shared" si="84"/>
        <v>1325903.1918403499</v>
      </c>
      <c r="AO194" s="7"/>
      <c r="AP194" s="6">
        <f t="shared" si="85"/>
        <v>-3684.9547435194254</v>
      </c>
      <c r="AQ194" s="6">
        <f t="shared" si="86"/>
        <v>-8.9282454474339773E-2</v>
      </c>
      <c r="AR194" s="7"/>
      <c r="AS194" s="6">
        <f t="shared" si="87"/>
        <v>3684.9547435194254</v>
      </c>
      <c r="AT194" s="6">
        <f t="shared" si="88"/>
        <v>8.9282454474339773E-2</v>
      </c>
      <c r="AU194" s="7"/>
      <c r="AV194" s="6">
        <f t="shared" si="89"/>
        <v>-1823.5165854655206</v>
      </c>
      <c r="AW194" s="6">
        <f t="shared" si="90"/>
        <v>-4.4181827961755155E-2</v>
      </c>
      <c r="AX194" s="21"/>
      <c r="AY194" s="6">
        <f t="shared" si="91"/>
        <v>-143022.37923080125</v>
      </c>
      <c r="AZ194" s="6">
        <f t="shared" si="92"/>
        <v>51412.355092196347</v>
      </c>
      <c r="BA194" s="6">
        <f t="shared" si="93"/>
        <v>33578.10078023962</v>
      </c>
      <c r="BB194" s="6"/>
      <c r="BC194" s="6">
        <f t="shared" si="94"/>
        <v>-42264.575429402699</v>
      </c>
      <c r="BD194" s="6">
        <f t="shared" si="95"/>
        <v>-15767.347928962496</v>
      </c>
      <c r="BE194" s="6">
        <f t="shared" si="96"/>
        <v>-58031.923358365195</v>
      </c>
      <c r="BF194" s="6">
        <f t="shared" si="97"/>
        <v>-1.0240247965837883</v>
      </c>
      <c r="BG194" s="6">
        <f t="shared" si="98"/>
        <v>-0.38202572938634205</v>
      </c>
      <c r="BH194" s="6">
        <f t="shared" si="99"/>
        <v>-1.4060505259701304</v>
      </c>
      <c r="BI194" s="6"/>
      <c r="BJ194" s="6">
        <f t="shared" si="100"/>
        <v>42264.575429402699</v>
      </c>
      <c r="BK194" s="6">
        <f t="shared" si="101"/>
        <v>15767.347928962496</v>
      </c>
      <c r="BL194" s="6">
        <f t="shared" si="102"/>
        <v>58031.923358365195</v>
      </c>
      <c r="BM194" s="6">
        <f t="shared" si="103"/>
        <v>1.0240247965837883</v>
      </c>
      <c r="BN194" s="6">
        <f t="shared" si="104"/>
        <v>0.38202572938634205</v>
      </c>
      <c r="BO194" s="6">
        <f t="shared" si="105"/>
        <v>1.4060505259701304</v>
      </c>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8" t="s">
        <v>0</v>
      </c>
      <c r="DN194" s="84">
        <v>29821</v>
      </c>
      <c r="DY194" s="8" t="s">
        <v>0</v>
      </c>
      <c r="DZ194" s="8">
        <v>0</v>
      </c>
      <c r="EA194" s="8">
        <v>1</v>
      </c>
      <c r="EB194" s="8">
        <v>0</v>
      </c>
      <c r="EC194" s="8">
        <v>0</v>
      </c>
      <c r="ED194" s="8">
        <v>0</v>
      </c>
      <c r="EE194" s="8">
        <v>1</v>
      </c>
      <c r="EF194" s="8" t="s">
        <v>0</v>
      </c>
    </row>
    <row r="195" spans="1:136" ht="12.75" customHeight="1" x14ac:dyDescent="0.2">
      <c r="A195" s="9">
        <v>420</v>
      </c>
      <c r="B195" s="63"/>
      <c r="C195" s="9">
        <v>7</v>
      </c>
      <c r="D195" s="9" t="s">
        <v>322</v>
      </c>
      <c r="E195" s="9"/>
      <c r="F195" s="2">
        <v>44058</v>
      </c>
      <c r="H195" s="2">
        <v>44809</v>
      </c>
      <c r="I195" s="4">
        <v>-736743.47314068489</v>
      </c>
      <c r="J195" s="4">
        <f t="shared" si="73"/>
        <v>-16.72212704028065</v>
      </c>
      <c r="K195" s="4"/>
      <c r="L195" s="4">
        <v>89249.078072411008</v>
      </c>
      <c r="M195" s="4">
        <f t="shared" si="74"/>
        <v>1.9917667895380617</v>
      </c>
      <c r="N195" s="21"/>
      <c r="O195" s="4">
        <f t="shared" si="75"/>
        <v>-549866.7358429248</v>
      </c>
      <c r="P195" s="4">
        <f t="shared" si="76"/>
        <v>-12.271345842195203</v>
      </c>
      <c r="Q195" s="21"/>
      <c r="R195" s="4">
        <f t="shared" si="77"/>
        <v>-460617.65777051379</v>
      </c>
      <c r="S195" s="4">
        <f t="shared" si="78"/>
        <v>-10.279579052657141</v>
      </c>
      <c r="T195" s="21"/>
      <c r="U195" s="21"/>
      <c r="V195" s="21"/>
      <c r="W195" s="22">
        <v>10241349.974600345</v>
      </c>
      <c r="X195" s="6"/>
      <c r="Y195" s="2">
        <v>2019363.0284647294</v>
      </c>
      <c r="Z195" s="82">
        <f t="shared" si="79"/>
        <v>2037268.1565661712</v>
      </c>
      <c r="AA195" s="82">
        <f t="shared" si="80"/>
        <v>2037569.4718776988</v>
      </c>
      <c r="AB195" s="2"/>
      <c r="AC195" s="2">
        <v>1288528.76235602</v>
      </c>
      <c r="AD195" s="2">
        <v>1306133.8000469599</v>
      </c>
      <c r="AE195" s="2">
        <v>17605.037690939847</v>
      </c>
      <c r="AF195" s="2">
        <f t="shared" si="81"/>
        <v>0.39958776365109283</v>
      </c>
      <c r="AG195" s="83"/>
      <c r="AH195" s="6">
        <v>4271996.8099144818</v>
      </c>
      <c r="AI195" s="6">
        <v>164124.05664047276</v>
      </c>
      <c r="AJ195" s="6">
        <v>209863.12987649714</v>
      </c>
      <c r="AK195" s="30">
        <f t="shared" si="82"/>
        <v>58761.676365419204</v>
      </c>
      <c r="AL195" s="6"/>
      <c r="AM195" s="6">
        <f t="shared" si="83"/>
        <v>-1602473.6381650548</v>
      </c>
      <c r="AN195" s="6">
        <f t="shared" si="84"/>
        <v>2037569.4718776988</v>
      </c>
      <c r="AO195" s="7"/>
      <c r="AP195" s="6">
        <f t="shared" si="85"/>
        <v>435095.83371264394</v>
      </c>
      <c r="AQ195" s="6">
        <f t="shared" si="86"/>
        <v>9.7100099023107838</v>
      </c>
      <c r="AR195" s="7"/>
      <c r="AS195" s="6">
        <f t="shared" si="87"/>
        <v>-435095.83371264394</v>
      </c>
      <c r="AT195" s="6">
        <f t="shared" si="88"/>
        <v>-9.7100099023107838</v>
      </c>
      <c r="AU195" s="7"/>
      <c r="AV195" s="6">
        <f t="shared" si="89"/>
        <v>-345846.75564023294</v>
      </c>
      <c r="AW195" s="6">
        <f t="shared" si="90"/>
        <v>-7.7182431127727229</v>
      </c>
      <c r="AX195" s="21"/>
      <c r="AY195" s="6">
        <f t="shared" si="91"/>
        <v>-108114.83087561111</v>
      </c>
      <c r="AZ195" s="6">
        <f t="shared" si="92"/>
        <v>164124.05664047276</v>
      </c>
      <c r="BA195" s="6">
        <f t="shared" si="93"/>
        <v>58761.676365419204</v>
      </c>
      <c r="BB195" s="6"/>
      <c r="BC195" s="6">
        <f t="shared" si="94"/>
        <v>93310.904497721102</v>
      </c>
      <c r="BD195" s="6">
        <f t="shared" si="95"/>
        <v>21459.997632559818</v>
      </c>
      <c r="BE195" s="6">
        <f t="shared" si="96"/>
        <v>114770.90213028091</v>
      </c>
      <c r="BF195" s="6">
        <f t="shared" si="97"/>
        <v>2.0824143475132475</v>
      </c>
      <c r="BG195" s="6">
        <f t="shared" si="98"/>
        <v>0.47892159237117138</v>
      </c>
      <c r="BH195" s="6">
        <f t="shared" si="99"/>
        <v>2.5613359398844184</v>
      </c>
      <c r="BI195" s="6"/>
      <c r="BJ195" s="6">
        <f t="shared" si="100"/>
        <v>-93310.904497721102</v>
      </c>
      <c r="BK195" s="6">
        <f t="shared" si="101"/>
        <v>-21459.997632559818</v>
      </c>
      <c r="BL195" s="6">
        <f t="shared" si="102"/>
        <v>-114770.90213028091</v>
      </c>
      <c r="BM195" s="6">
        <f t="shared" si="103"/>
        <v>-2.0824143475132475</v>
      </c>
      <c r="BN195" s="6">
        <f t="shared" si="104"/>
        <v>-0.47892159237117138</v>
      </c>
      <c r="BO195" s="6">
        <f t="shared" si="105"/>
        <v>-2.5613359398844184</v>
      </c>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8" t="s">
        <v>0</v>
      </c>
      <c r="DN195" s="84">
        <v>29974</v>
      </c>
      <c r="DY195" s="8" t="s">
        <v>0</v>
      </c>
      <c r="DZ195" s="8">
        <v>0</v>
      </c>
      <c r="EA195" s="8">
        <v>1</v>
      </c>
      <c r="EB195" s="8">
        <v>0</v>
      </c>
      <c r="EC195" s="8">
        <v>0</v>
      </c>
      <c r="ED195" s="8">
        <v>0</v>
      </c>
      <c r="EE195" s="8">
        <v>1</v>
      </c>
      <c r="EF195" s="8" t="s">
        <v>0</v>
      </c>
    </row>
    <row r="196" spans="1:136" ht="12.75" customHeight="1" x14ac:dyDescent="0.2">
      <c r="A196" s="9">
        <v>441</v>
      </c>
      <c r="B196" s="63"/>
      <c r="C196" s="9">
        <v>7</v>
      </c>
      <c r="D196" s="9" t="s">
        <v>330</v>
      </c>
      <c r="E196" s="9"/>
      <c r="F196" s="2">
        <v>46193</v>
      </c>
      <c r="H196" s="2">
        <v>46553</v>
      </c>
      <c r="I196" s="4">
        <v>-1444777.8185919691</v>
      </c>
      <c r="J196" s="4">
        <f t="shared" si="73"/>
        <v>-31.276986092957138</v>
      </c>
      <c r="K196" s="4"/>
      <c r="L196" s="4">
        <v>-1099792.8075749287</v>
      </c>
      <c r="M196" s="4">
        <f t="shared" si="74"/>
        <v>-23.624531342232054</v>
      </c>
      <c r="N196" s="21"/>
      <c r="O196" s="4">
        <f t="shared" si="75"/>
        <v>328658.90677606966</v>
      </c>
      <c r="P196" s="4">
        <f t="shared" si="76"/>
        <v>7.0598867264423273</v>
      </c>
      <c r="Q196" s="21"/>
      <c r="R196" s="4">
        <f t="shared" si="77"/>
        <v>-771133.90079885907</v>
      </c>
      <c r="S196" s="4">
        <f t="shared" si="78"/>
        <v>-16.564644615789724</v>
      </c>
      <c r="T196" s="21"/>
      <c r="U196" s="21"/>
      <c r="V196" s="21"/>
      <c r="W196" s="22">
        <v>9716757.1418396849</v>
      </c>
      <c r="X196" s="6"/>
      <c r="Y196" s="2">
        <v>1180476.3734152906</v>
      </c>
      <c r="Z196" s="82">
        <f t="shared" si="79"/>
        <v>1097154.6233488678</v>
      </c>
      <c r="AA196" s="82">
        <f t="shared" si="80"/>
        <v>1097316.8943224079</v>
      </c>
      <c r="AB196" s="2"/>
      <c r="AC196" s="2">
        <v>822864.45222630503</v>
      </c>
      <c r="AD196" s="2">
        <v>740187.03936745005</v>
      </c>
      <c r="AE196" s="2">
        <v>-82677.412858854979</v>
      </c>
      <c r="AF196" s="2">
        <f t="shared" si="81"/>
        <v>-1.7898255765777278</v>
      </c>
      <c r="AG196" s="83"/>
      <c r="AH196" s="6">
        <v>4285437.2903084466</v>
      </c>
      <c r="AI196" s="6">
        <v>148304.87045825881</v>
      </c>
      <c r="AJ196" s="6">
        <v>194872.90631388992</v>
      </c>
      <c r="AK196" s="30">
        <f t="shared" si="82"/>
        <v>54564.413767889186</v>
      </c>
      <c r="AL196" s="6"/>
      <c r="AM196" s="6">
        <f t="shared" si="83"/>
        <v>-1520390.1054907315</v>
      </c>
      <c r="AN196" s="6">
        <f t="shared" si="84"/>
        <v>1097316.8943224079</v>
      </c>
      <c r="AO196" s="7"/>
      <c r="AP196" s="6">
        <f t="shared" si="85"/>
        <v>-423073.21116832364</v>
      </c>
      <c r="AQ196" s="6">
        <f t="shared" si="86"/>
        <v>-9.0879902727713286</v>
      </c>
      <c r="AR196" s="7"/>
      <c r="AS196" s="6">
        <f t="shared" si="87"/>
        <v>423073.21116832364</v>
      </c>
      <c r="AT196" s="6">
        <f t="shared" si="88"/>
        <v>9.0879902727713286</v>
      </c>
      <c r="AU196" s="7"/>
      <c r="AV196" s="6">
        <f t="shared" si="89"/>
        <v>-676719.59640660509</v>
      </c>
      <c r="AW196" s="6">
        <f t="shared" si="90"/>
        <v>-14.536541069460725</v>
      </c>
      <c r="AX196" s="21"/>
      <c r="AY196" s="6">
        <f t="shared" si="91"/>
        <v>-108454.97983389406</v>
      </c>
      <c r="AZ196" s="6">
        <f t="shared" si="92"/>
        <v>148304.87045825881</v>
      </c>
      <c r="BA196" s="6">
        <f t="shared" si="93"/>
        <v>54564.413767889186</v>
      </c>
      <c r="BB196" s="6"/>
      <c r="BC196" s="6">
        <f t="shared" si="94"/>
        <v>77268.927235513678</v>
      </c>
      <c r="BD196" s="6">
        <f t="shared" si="95"/>
        <v>17145.377156740324</v>
      </c>
      <c r="BE196" s="6">
        <f t="shared" si="96"/>
        <v>94414.304392254009</v>
      </c>
      <c r="BF196" s="6">
        <f t="shared" si="97"/>
        <v>1.6598055385370154</v>
      </c>
      <c r="BG196" s="6">
        <f t="shared" si="98"/>
        <v>0.36829800779198602</v>
      </c>
      <c r="BH196" s="6">
        <f t="shared" si="99"/>
        <v>2.0281035463290014</v>
      </c>
      <c r="BI196" s="6"/>
      <c r="BJ196" s="6">
        <f t="shared" si="100"/>
        <v>-77268.927235513678</v>
      </c>
      <c r="BK196" s="6">
        <f t="shared" si="101"/>
        <v>-17145.377156740324</v>
      </c>
      <c r="BL196" s="6">
        <f t="shared" si="102"/>
        <v>-94414.304392254009</v>
      </c>
      <c r="BM196" s="6">
        <f t="shared" si="103"/>
        <v>-1.6598055385370154</v>
      </c>
      <c r="BN196" s="6">
        <f t="shared" si="104"/>
        <v>-0.36829800779198602</v>
      </c>
      <c r="BO196" s="6">
        <f t="shared" si="105"/>
        <v>-2.0281035463290014</v>
      </c>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8" t="s">
        <v>0</v>
      </c>
      <c r="DN196" s="84">
        <v>30030</v>
      </c>
      <c r="DY196" s="8" t="s">
        <v>0</v>
      </c>
      <c r="DZ196" s="8">
        <v>0</v>
      </c>
      <c r="EA196" s="8">
        <v>1</v>
      </c>
      <c r="EB196" s="8">
        <v>0</v>
      </c>
      <c r="EC196" s="8">
        <v>0</v>
      </c>
      <c r="ED196" s="8">
        <v>0</v>
      </c>
      <c r="EE196" s="8">
        <v>1</v>
      </c>
      <c r="EF196" s="8" t="s">
        <v>0</v>
      </c>
    </row>
    <row r="197" spans="1:136" ht="12.75" customHeight="1" x14ac:dyDescent="0.2">
      <c r="A197" s="9">
        <v>1911</v>
      </c>
      <c r="B197" s="63"/>
      <c r="C197" s="9">
        <v>7</v>
      </c>
      <c r="D197" s="9" t="s">
        <v>335</v>
      </c>
      <c r="E197" s="9"/>
      <c r="F197" s="2">
        <v>47600</v>
      </c>
      <c r="H197" s="2">
        <v>47815</v>
      </c>
      <c r="I197" s="4">
        <v>552477.59648545738</v>
      </c>
      <c r="J197" s="4">
        <f t="shared" si="73"/>
        <v>11.606672195072633</v>
      </c>
      <c r="K197" s="4"/>
      <c r="L197" s="4">
        <v>-260467.25761269778</v>
      </c>
      <c r="M197" s="4">
        <f t="shared" si="74"/>
        <v>-5.4473963737885134</v>
      </c>
      <c r="N197" s="21"/>
      <c r="O197" s="4">
        <f t="shared" si="75"/>
        <v>348027.55079927435</v>
      </c>
      <c r="P197" s="4">
        <f t="shared" si="76"/>
        <v>7.2786270166114058</v>
      </c>
      <c r="Q197" s="21"/>
      <c r="R197" s="4">
        <f t="shared" si="77"/>
        <v>87560.293186576571</v>
      </c>
      <c r="S197" s="4">
        <f t="shared" si="78"/>
        <v>1.8312306428228917</v>
      </c>
      <c r="T197" s="21"/>
      <c r="U197" s="21"/>
      <c r="V197" s="21"/>
      <c r="W197" s="22">
        <v>10162946.259231875</v>
      </c>
      <c r="X197" s="6"/>
      <c r="Y197" s="2">
        <v>1349582.5639194115</v>
      </c>
      <c r="Z197" s="82">
        <f t="shared" si="79"/>
        <v>1150380.7668392183</v>
      </c>
      <c r="AA197" s="82">
        <f t="shared" si="80"/>
        <v>1150550.9100469342</v>
      </c>
      <c r="AB197" s="2"/>
      <c r="AC197" s="2">
        <v>1029135.4742652</v>
      </c>
      <c r="AD197" s="2">
        <v>830829.38745107898</v>
      </c>
      <c r="AE197" s="2">
        <v>-198306.08681412099</v>
      </c>
      <c r="AF197" s="2">
        <f t="shared" si="81"/>
        <v>-4.1660942608008611</v>
      </c>
      <c r="AG197" s="83"/>
      <c r="AH197" s="6">
        <v>4264816.146878059</v>
      </c>
      <c r="AI197" s="6">
        <v>142372.67563992858</v>
      </c>
      <c r="AJ197" s="6">
        <v>204241.79604051932</v>
      </c>
      <c r="AK197" s="30">
        <f t="shared" si="82"/>
        <v>57187.702891345412</v>
      </c>
      <c r="AL197" s="6"/>
      <c r="AM197" s="6">
        <f t="shared" si="83"/>
        <v>-1590205.7352690722</v>
      </c>
      <c r="AN197" s="6">
        <f t="shared" si="84"/>
        <v>1150550.9100469342</v>
      </c>
      <c r="AO197" s="7"/>
      <c r="AP197" s="6">
        <f t="shared" si="85"/>
        <v>-439654.82522213808</v>
      </c>
      <c r="AQ197" s="6">
        <f t="shared" si="86"/>
        <v>-9.1949142574953058</v>
      </c>
      <c r="AR197" s="7"/>
      <c r="AS197" s="6">
        <f t="shared" si="87"/>
        <v>439654.82522213808</v>
      </c>
      <c r="AT197" s="6">
        <f t="shared" si="88"/>
        <v>9.1949142574953058</v>
      </c>
      <c r="AU197" s="7"/>
      <c r="AV197" s="6">
        <f t="shared" si="89"/>
        <v>179187.5676094403</v>
      </c>
      <c r="AW197" s="6">
        <f t="shared" si="90"/>
        <v>3.7475178837067928</v>
      </c>
      <c r="AX197" s="21"/>
      <c r="AY197" s="6">
        <f t="shared" si="91"/>
        <v>-107933.10410841036</v>
      </c>
      <c r="AZ197" s="6">
        <f t="shared" si="92"/>
        <v>142372.67563992858</v>
      </c>
      <c r="BA197" s="6">
        <f t="shared" si="93"/>
        <v>57187.702891345412</v>
      </c>
      <c r="BB197" s="6"/>
      <c r="BC197" s="6">
        <f t="shared" si="94"/>
        <v>71678.55106360768</v>
      </c>
      <c r="BD197" s="6">
        <f t="shared" si="95"/>
        <v>19948.723359256015</v>
      </c>
      <c r="BE197" s="6">
        <f t="shared" si="96"/>
        <v>91627.274422863702</v>
      </c>
      <c r="BF197" s="6">
        <f t="shared" si="97"/>
        <v>1.499080854619004</v>
      </c>
      <c r="BG197" s="6">
        <f t="shared" si="98"/>
        <v>0.41720638626489626</v>
      </c>
      <c r="BH197" s="6">
        <f t="shared" si="99"/>
        <v>1.9162872408839005</v>
      </c>
      <c r="BI197" s="6"/>
      <c r="BJ197" s="6">
        <f t="shared" si="100"/>
        <v>-71678.55106360768</v>
      </c>
      <c r="BK197" s="6">
        <f t="shared" si="101"/>
        <v>-19948.723359256015</v>
      </c>
      <c r="BL197" s="6">
        <f t="shared" si="102"/>
        <v>-91627.274422863702</v>
      </c>
      <c r="BM197" s="6">
        <f t="shared" si="103"/>
        <v>-1.499080854619004</v>
      </c>
      <c r="BN197" s="6">
        <f t="shared" si="104"/>
        <v>-0.41720638626489626</v>
      </c>
      <c r="BO197" s="6">
        <f t="shared" si="105"/>
        <v>-1.9162872408839005</v>
      </c>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8" t="s">
        <v>0</v>
      </c>
      <c r="DN197" s="84">
        <v>30194</v>
      </c>
      <c r="DY197" s="8" t="s">
        <v>0</v>
      </c>
      <c r="DZ197" s="8">
        <v>0</v>
      </c>
      <c r="EA197" s="8">
        <v>1</v>
      </c>
      <c r="EB197" s="8">
        <v>0</v>
      </c>
      <c r="EC197" s="8">
        <v>0</v>
      </c>
      <c r="ED197" s="8">
        <v>0</v>
      </c>
      <c r="EE197" s="8">
        <v>1</v>
      </c>
      <c r="EF197" s="8" t="s">
        <v>0</v>
      </c>
    </row>
    <row r="198" spans="1:136" ht="12.75" customHeight="1" x14ac:dyDescent="0.2">
      <c r="A198" s="9">
        <v>400</v>
      </c>
      <c r="B198" s="63"/>
      <c r="C198" s="9">
        <v>7</v>
      </c>
      <c r="D198" s="9" t="s">
        <v>353</v>
      </c>
      <c r="E198" s="9"/>
      <c r="F198" s="2">
        <v>56020</v>
      </c>
      <c r="H198" s="2">
        <v>55604</v>
      </c>
      <c r="I198" s="4">
        <v>-3121761.4326643888</v>
      </c>
      <c r="J198" s="4">
        <f t="shared" si="73"/>
        <v>-55.725837784084057</v>
      </c>
      <c r="K198" s="4"/>
      <c r="L198" s="4">
        <v>342425.76472876873</v>
      </c>
      <c r="M198" s="4">
        <f t="shared" si="74"/>
        <v>6.1582937329826759</v>
      </c>
      <c r="N198" s="21"/>
      <c r="O198" s="4">
        <f t="shared" si="75"/>
        <v>-1993591.7103693504</v>
      </c>
      <c r="P198" s="4">
        <f t="shared" si="76"/>
        <v>-35.853386633503895</v>
      </c>
      <c r="Q198" s="21"/>
      <c r="R198" s="4">
        <f t="shared" si="77"/>
        <v>-1651165.9456405817</v>
      </c>
      <c r="S198" s="4">
        <f t="shared" si="78"/>
        <v>-29.695092900521214</v>
      </c>
      <c r="T198" s="21"/>
      <c r="U198" s="21"/>
      <c r="V198" s="21"/>
      <c r="W198" s="22">
        <v>16818649.264032532</v>
      </c>
      <c r="X198" s="6"/>
      <c r="Y198" s="2">
        <v>3518838.9214692526</v>
      </c>
      <c r="Z198" s="82">
        <f t="shared" si="79"/>
        <v>4290576.5337629821</v>
      </c>
      <c r="AA198" s="82">
        <f t="shared" si="80"/>
        <v>4291211.1170900408</v>
      </c>
      <c r="AB198" s="2"/>
      <c r="AC198" s="2">
        <v>2473137.74233092</v>
      </c>
      <c r="AD198" s="2">
        <v>3250649.0911672399</v>
      </c>
      <c r="AE198" s="2">
        <v>777511.34883631999</v>
      </c>
      <c r="AF198" s="2">
        <f t="shared" si="81"/>
        <v>13.879174381226704</v>
      </c>
      <c r="AG198" s="83"/>
      <c r="AH198" s="6">
        <v>11881991.371701591</v>
      </c>
      <c r="AI198" s="6">
        <v>472598.18719365133</v>
      </c>
      <c r="AJ198" s="6">
        <v>578997.38510569197</v>
      </c>
      <c r="AK198" s="30">
        <f t="shared" si="82"/>
        <v>162119.26782959377</v>
      </c>
      <c r="AL198" s="6"/>
      <c r="AM198" s="6">
        <f t="shared" si="83"/>
        <v>-2631629.8282939964</v>
      </c>
      <c r="AN198" s="6">
        <f t="shared" si="84"/>
        <v>4291211.1170900408</v>
      </c>
      <c r="AO198" s="7"/>
      <c r="AP198" s="6">
        <f t="shared" si="85"/>
        <v>1659581.2887960444</v>
      </c>
      <c r="AQ198" s="6">
        <f t="shared" si="86"/>
        <v>29.846437105173088</v>
      </c>
      <c r="AR198" s="7"/>
      <c r="AS198" s="6">
        <f t="shared" si="87"/>
        <v>-1659581.2887960444</v>
      </c>
      <c r="AT198" s="6">
        <f t="shared" si="88"/>
        <v>-29.846437105173088</v>
      </c>
      <c r="AU198" s="7"/>
      <c r="AV198" s="6">
        <f t="shared" si="89"/>
        <v>-1317155.5240672757</v>
      </c>
      <c r="AW198" s="6">
        <f t="shared" si="90"/>
        <v>-23.688143372190414</v>
      </c>
      <c r="AX198" s="21"/>
      <c r="AY198" s="6">
        <f t="shared" si="91"/>
        <v>-300707.03344993928</v>
      </c>
      <c r="AZ198" s="6">
        <f t="shared" si="92"/>
        <v>472598.18719365133</v>
      </c>
      <c r="BA198" s="6">
        <f t="shared" si="93"/>
        <v>162119.26782959377</v>
      </c>
      <c r="BB198" s="6"/>
      <c r="BC198" s="6">
        <f t="shared" si="94"/>
        <v>275640.8156875592</v>
      </c>
      <c r="BD198" s="6">
        <f t="shared" si="95"/>
        <v>58369.605885746845</v>
      </c>
      <c r="BE198" s="6">
        <f t="shared" si="96"/>
        <v>334010.42157330603</v>
      </c>
      <c r="BF198" s="6">
        <f t="shared" si="97"/>
        <v>4.9572119935177179</v>
      </c>
      <c r="BG198" s="6">
        <f t="shared" si="98"/>
        <v>1.0497375348130862</v>
      </c>
      <c r="BH198" s="6">
        <f t="shared" si="99"/>
        <v>6.0069495283308036</v>
      </c>
      <c r="BI198" s="6"/>
      <c r="BJ198" s="6">
        <f t="shared" si="100"/>
        <v>-275640.8156875592</v>
      </c>
      <c r="BK198" s="6">
        <f t="shared" si="101"/>
        <v>-58369.605885746845</v>
      </c>
      <c r="BL198" s="6">
        <f t="shared" si="102"/>
        <v>-334010.42157330603</v>
      </c>
      <c r="BM198" s="6">
        <f t="shared" si="103"/>
        <v>-4.9572119935177179</v>
      </c>
      <c r="BN198" s="6">
        <f t="shared" si="104"/>
        <v>-1.0497375348130862</v>
      </c>
      <c r="BO198" s="6">
        <f t="shared" si="105"/>
        <v>-6.0069495283308036</v>
      </c>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8" t="s">
        <v>0</v>
      </c>
      <c r="DN198" s="84">
        <v>30447</v>
      </c>
      <c r="DY198" s="8" t="s">
        <v>0</v>
      </c>
      <c r="DZ198" s="8">
        <v>0</v>
      </c>
      <c r="EA198" s="8">
        <v>1</v>
      </c>
      <c r="EB198" s="8">
        <v>0</v>
      </c>
      <c r="EC198" s="8">
        <v>0</v>
      </c>
      <c r="ED198" s="8">
        <v>0</v>
      </c>
      <c r="EE198" s="8">
        <v>1</v>
      </c>
      <c r="EF198" s="8" t="s">
        <v>0</v>
      </c>
    </row>
    <row r="199" spans="1:136" ht="12.75" customHeight="1" x14ac:dyDescent="0.2">
      <c r="A199" s="9">
        <v>398</v>
      </c>
      <c r="B199" s="63"/>
      <c r="C199" s="9">
        <v>7</v>
      </c>
      <c r="D199" s="9" t="s">
        <v>359</v>
      </c>
      <c r="E199" s="9"/>
      <c r="F199" s="2">
        <v>54950</v>
      </c>
      <c r="H199" s="2">
        <v>56742</v>
      </c>
      <c r="I199" s="4">
        <v>-4670829.5283677839</v>
      </c>
      <c r="J199" s="4">
        <f t="shared" si="73"/>
        <v>-85.00144728603793</v>
      </c>
      <c r="K199" s="4"/>
      <c r="L199" s="4">
        <v>-5487214.9864857327</v>
      </c>
      <c r="M199" s="4">
        <f t="shared" si="74"/>
        <v>-96.704645350635033</v>
      </c>
      <c r="N199" s="21"/>
      <c r="O199" s="4">
        <f t="shared" si="75"/>
        <v>-2711631.721820463</v>
      </c>
      <c r="P199" s="4">
        <f t="shared" si="76"/>
        <v>-47.788793518389603</v>
      </c>
      <c r="Q199" s="21"/>
      <c r="R199" s="4">
        <f t="shared" si="77"/>
        <v>-8198846.7083061952</v>
      </c>
      <c r="S199" s="4">
        <f t="shared" si="78"/>
        <v>-144.49343886902463</v>
      </c>
      <c r="T199" s="21"/>
      <c r="U199" s="21"/>
      <c r="V199" s="21"/>
      <c r="W199" s="22">
        <v>17416017.192282528</v>
      </c>
      <c r="X199" s="6"/>
      <c r="Y199" s="2">
        <v>5026859.2510447102</v>
      </c>
      <c r="Z199" s="82">
        <f t="shared" si="79"/>
        <v>5205606.8699429026</v>
      </c>
      <c r="AA199" s="82">
        <f t="shared" si="80"/>
        <v>5206376.7877618466</v>
      </c>
      <c r="AB199" s="2"/>
      <c r="AC199" s="2">
        <v>1709511.54609869</v>
      </c>
      <c r="AD199" s="2">
        <v>1882614.0391101399</v>
      </c>
      <c r="AE199" s="2">
        <v>173102.49301144993</v>
      </c>
      <c r="AF199" s="2">
        <f t="shared" si="81"/>
        <v>3.1501818564413089</v>
      </c>
      <c r="AG199" s="83"/>
      <c r="AH199" s="6">
        <v>6467558.2309434814</v>
      </c>
      <c r="AI199" s="6">
        <v>290677.54609818739</v>
      </c>
      <c r="AJ199" s="6">
        <v>369134.25522919482</v>
      </c>
      <c r="AK199" s="30">
        <f t="shared" si="82"/>
        <v>103357.59146417456</v>
      </c>
      <c r="AL199" s="6"/>
      <c r="AM199" s="6">
        <f t="shared" si="83"/>
        <v>-2725100.5484314803</v>
      </c>
      <c r="AN199" s="6">
        <f t="shared" si="84"/>
        <v>5206376.7877618466</v>
      </c>
      <c r="AO199" s="7"/>
      <c r="AP199" s="6">
        <f t="shared" si="85"/>
        <v>2481276.2393303663</v>
      </c>
      <c r="AQ199" s="6">
        <f t="shared" si="86"/>
        <v>43.729093781156223</v>
      </c>
      <c r="AR199" s="7"/>
      <c r="AS199" s="6">
        <f t="shared" si="87"/>
        <v>-2481276.2393303663</v>
      </c>
      <c r="AT199" s="6">
        <f t="shared" si="88"/>
        <v>-43.729093781156223</v>
      </c>
      <c r="AU199" s="7"/>
      <c r="AV199" s="6">
        <f t="shared" si="89"/>
        <v>-7968491.225816099</v>
      </c>
      <c r="AW199" s="6">
        <f t="shared" si="90"/>
        <v>-140.43373913179124</v>
      </c>
      <c r="AX199" s="21"/>
      <c r="AY199" s="6">
        <f t="shared" si="91"/>
        <v>-163679.65507226551</v>
      </c>
      <c r="AZ199" s="6">
        <f t="shared" si="92"/>
        <v>290677.54609818739</v>
      </c>
      <c r="BA199" s="6">
        <f t="shared" si="93"/>
        <v>103357.59146417456</v>
      </c>
      <c r="BB199" s="6"/>
      <c r="BC199" s="6">
        <f t="shared" si="94"/>
        <v>183470.49389791326</v>
      </c>
      <c r="BD199" s="6">
        <f t="shared" si="95"/>
        <v>46884.98859218329</v>
      </c>
      <c r="BE199" s="6">
        <f t="shared" si="96"/>
        <v>230355.48249009653</v>
      </c>
      <c r="BF199" s="6">
        <f t="shared" si="97"/>
        <v>3.2334160568523007</v>
      </c>
      <c r="BG199" s="6">
        <f t="shared" si="98"/>
        <v>0.82628368038108091</v>
      </c>
      <c r="BH199" s="6">
        <f t="shared" si="99"/>
        <v>4.0596997372333812</v>
      </c>
      <c r="BI199" s="6"/>
      <c r="BJ199" s="6">
        <f t="shared" si="100"/>
        <v>-183470.49389791326</v>
      </c>
      <c r="BK199" s="6">
        <f t="shared" si="101"/>
        <v>-46884.98859218329</v>
      </c>
      <c r="BL199" s="6">
        <f t="shared" si="102"/>
        <v>-230355.48249009653</v>
      </c>
      <c r="BM199" s="6">
        <f t="shared" si="103"/>
        <v>-3.2334160568523007</v>
      </c>
      <c r="BN199" s="6">
        <f t="shared" si="104"/>
        <v>-0.82628368038108091</v>
      </c>
      <c r="BO199" s="6">
        <f t="shared" si="105"/>
        <v>-4.0596997372333812</v>
      </c>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8" t="s">
        <v>0</v>
      </c>
      <c r="DN199" s="84">
        <v>30747</v>
      </c>
      <c r="DY199" s="8" t="s">
        <v>0</v>
      </c>
      <c r="DZ199" s="8">
        <v>0</v>
      </c>
      <c r="EA199" s="8">
        <v>1</v>
      </c>
      <c r="EB199" s="8">
        <v>0</v>
      </c>
      <c r="EC199" s="8">
        <v>0</v>
      </c>
      <c r="ED199" s="8">
        <v>0</v>
      </c>
      <c r="EE199" s="8">
        <v>1</v>
      </c>
      <c r="EF199" s="8" t="s">
        <v>0</v>
      </c>
    </row>
    <row r="200" spans="1:136" ht="12.75" customHeight="1" x14ac:dyDescent="0.2">
      <c r="A200" s="9">
        <v>1942</v>
      </c>
      <c r="B200" s="63"/>
      <c r="C200" s="9">
        <v>7</v>
      </c>
      <c r="D200" s="9" t="s">
        <v>361</v>
      </c>
      <c r="E200" s="9"/>
      <c r="F200" s="2">
        <v>56935</v>
      </c>
      <c r="H200" s="2">
        <v>57715</v>
      </c>
      <c r="I200" s="4">
        <v>1535954.5622848207</v>
      </c>
      <c r="J200" s="4">
        <f t="shared" si="73"/>
        <v>26.977334895667351</v>
      </c>
      <c r="K200" s="4"/>
      <c r="L200" s="4">
        <v>782175.84390677512</v>
      </c>
      <c r="M200" s="4">
        <f t="shared" si="74"/>
        <v>13.552384023334923</v>
      </c>
      <c r="N200" s="21"/>
      <c r="O200" s="4">
        <f t="shared" si="75"/>
        <v>480677.14623971633</v>
      </c>
      <c r="P200" s="4">
        <f t="shared" si="76"/>
        <v>8.3284613400280048</v>
      </c>
      <c r="Q200" s="21"/>
      <c r="R200" s="4">
        <f t="shared" si="77"/>
        <v>1262852.9901464914</v>
      </c>
      <c r="S200" s="4">
        <f t="shared" si="78"/>
        <v>21.88084536336293</v>
      </c>
      <c r="T200" s="21"/>
      <c r="U200" s="21"/>
      <c r="V200" s="21"/>
      <c r="W200" s="22">
        <v>9430829.6115110479</v>
      </c>
      <c r="X200" s="6"/>
      <c r="Y200" s="2">
        <v>1557302.2217328334</v>
      </c>
      <c r="Z200" s="82">
        <f t="shared" si="79"/>
        <v>1063136.811657612</v>
      </c>
      <c r="AA200" s="82">
        <f t="shared" si="80"/>
        <v>1063294.0513408459</v>
      </c>
      <c r="AB200" s="2"/>
      <c r="AC200" s="2">
        <v>1025558.54372169</v>
      </c>
      <c r="AD200" s="2">
        <v>538071.62311815994</v>
      </c>
      <c r="AE200" s="2">
        <v>-487486.92060353002</v>
      </c>
      <c r="AF200" s="2">
        <f t="shared" si="81"/>
        <v>-8.5621659893480295</v>
      </c>
      <c r="AG200" s="83"/>
      <c r="AH200" s="6">
        <v>6595209.1508777216</v>
      </c>
      <c r="AI200" s="6">
        <v>69208.939547187547</v>
      </c>
      <c r="AJ200" s="6">
        <v>104931.56493824857</v>
      </c>
      <c r="AK200" s="30">
        <f t="shared" si="82"/>
        <v>29380.838182709602</v>
      </c>
      <c r="AL200" s="6"/>
      <c r="AM200" s="6">
        <f t="shared" si="83"/>
        <v>-1475650.7565852022</v>
      </c>
      <c r="AN200" s="6">
        <f t="shared" si="84"/>
        <v>1063294.0513408459</v>
      </c>
      <c r="AO200" s="7"/>
      <c r="AP200" s="6">
        <f t="shared" si="85"/>
        <v>-412356.7052443563</v>
      </c>
      <c r="AQ200" s="6">
        <f t="shared" si="86"/>
        <v>-7.1447059732193763</v>
      </c>
      <c r="AR200" s="7"/>
      <c r="AS200" s="6">
        <f t="shared" si="87"/>
        <v>412356.7052443563</v>
      </c>
      <c r="AT200" s="6">
        <f t="shared" si="88"/>
        <v>7.1447059732193763</v>
      </c>
      <c r="AU200" s="7"/>
      <c r="AV200" s="6">
        <f t="shared" si="89"/>
        <v>1194532.5491511314</v>
      </c>
      <c r="AW200" s="6">
        <f t="shared" si="90"/>
        <v>20.6970899965543</v>
      </c>
      <c r="AX200" s="21"/>
      <c r="AY200" s="6">
        <f t="shared" si="91"/>
        <v>-166910.21872525729</v>
      </c>
      <c r="AZ200" s="6">
        <f t="shared" si="92"/>
        <v>69208.939547187547</v>
      </c>
      <c r="BA200" s="6">
        <f t="shared" si="93"/>
        <v>29380.838182709602</v>
      </c>
      <c r="BB200" s="6"/>
      <c r="BC200" s="6">
        <f t="shared" si="94"/>
        <v>-40114.070229058314</v>
      </c>
      <c r="BD200" s="6">
        <f t="shared" si="95"/>
        <v>-28206.370766301727</v>
      </c>
      <c r="BE200" s="6">
        <f t="shared" si="96"/>
        <v>-68320.440995360041</v>
      </c>
      <c r="BF200" s="6">
        <f t="shared" si="97"/>
        <v>-0.69503716935039961</v>
      </c>
      <c r="BG200" s="6">
        <f t="shared" si="98"/>
        <v>-0.4887181974582297</v>
      </c>
      <c r="BH200" s="6">
        <f t="shared" si="99"/>
        <v>-1.1837553668086294</v>
      </c>
      <c r="BI200" s="6"/>
      <c r="BJ200" s="6">
        <f t="shared" si="100"/>
        <v>40114.070229058314</v>
      </c>
      <c r="BK200" s="6">
        <f t="shared" si="101"/>
        <v>28206.370766301727</v>
      </c>
      <c r="BL200" s="6">
        <f t="shared" si="102"/>
        <v>68320.440995360041</v>
      </c>
      <c r="BM200" s="6">
        <f t="shared" si="103"/>
        <v>0.69503716935039961</v>
      </c>
      <c r="BN200" s="6">
        <f t="shared" si="104"/>
        <v>0.4887181974582297</v>
      </c>
      <c r="BO200" s="6">
        <f t="shared" si="105"/>
        <v>1.1837553668086294</v>
      </c>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8" t="s">
        <v>0</v>
      </c>
      <c r="DN200" s="84">
        <v>30806</v>
      </c>
      <c r="DY200" s="8" t="s">
        <v>0</v>
      </c>
      <c r="DZ200" s="8">
        <v>0</v>
      </c>
      <c r="EA200" s="8">
        <v>1</v>
      </c>
      <c r="EB200" s="8">
        <v>0</v>
      </c>
      <c r="EC200" s="8">
        <v>0</v>
      </c>
      <c r="ED200" s="8">
        <v>0</v>
      </c>
      <c r="EE200" s="8">
        <v>1</v>
      </c>
      <c r="EF200" s="8" t="s">
        <v>0</v>
      </c>
    </row>
    <row r="201" spans="1:136" ht="12.75" customHeight="1" x14ac:dyDescent="0.2">
      <c r="A201" s="9">
        <v>453</v>
      </c>
      <c r="B201" s="63"/>
      <c r="C201" s="9">
        <v>7</v>
      </c>
      <c r="D201" s="9" t="s">
        <v>376</v>
      </c>
      <c r="E201" s="9"/>
      <c r="F201" s="2">
        <v>67619</v>
      </c>
      <c r="H201" s="2">
        <v>68348</v>
      </c>
      <c r="I201" s="4">
        <v>-53089.841699616984</v>
      </c>
      <c r="J201" s="4">
        <f t="shared" si="73"/>
        <v>-0.78513201466476856</v>
      </c>
      <c r="K201" s="4"/>
      <c r="L201" s="4">
        <v>-1067786.0759156104</v>
      </c>
      <c r="M201" s="4">
        <f t="shared" si="74"/>
        <v>-15.622784513308515</v>
      </c>
      <c r="N201" s="21"/>
      <c r="O201" s="4">
        <f t="shared" si="75"/>
        <v>577307.59575803054</v>
      </c>
      <c r="P201" s="4">
        <f t="shared" si="76"/>
        <v>8.4465909135312014</v>
      </c>
      <c r="Q201" s="21"/>
      <c r="R201" s="4">
        <f t="shared" si="77"/>
        <v>-490478.48015757988</v>
      </c>
      <c r="S201" s="4">
        <f t="shared" si="78"/>
        <v>-7.1761935997773145</v>
      </c>
      <c r="T201" s="21"/>
      <c r="U201" s="21"/>
      <c r="V201" s="21"/>
      <c r="W201" s="22">
        <v>16230460.42853816</v>
      </c>
      <c r="X201" s="6"/>
      <c r="Y201" s="2">
        <v>2599729.6727643786</v>
      </c>
      <c r="Z201" s="82">
        <f t="shared" si="79"/>
        <v>1833422.660605818</v>
      </c>
      <c r="AA201" s="82">
        <f t="shared" si="80"/>
        <v>1833693.8268331806</v>
      </c>
      <c r="AB201" s="2"/>
      <c r="AC201" s="2">
        <v>1867337.35563229</v>
      </c>
      <c r="AD201" s="2">
        <v>1109203.77666656</v>
      </c>
      <c r="AE201" s="2">
        <v>-758133.57896573003</v>
      </c>
      <c r="AF201" s="2">
        <f t="shared" si="81"/>
        <v>-11.211842514171018</v>
      </c>
      <c r="AG201" s="83"/>
      <c r="AH201" s="6">
        <v>10099495.198374776</v>
      </c>
      <c r="AI201" s="6">
        <v>262993.97027931199</v>
      </c>
      <c r="AJ201" s="6">
        <v>432842.7053702742</v>
      </c>
      <c r="AK201" s="30">
        <f t="shared" si="82"/>
        <v>121195.95750367679</v>
      </c>
      <c r="AL201" s="6"/>
      <c r="AM201" s="6">
        <f t="shared" si="83"/>
        <v>-2539595.3694110978</v>
      </c>
      <c r="AN201" s="6">
        <f t="shared" si="84"/>
        <v>1833693.8268331806</v>
      </c>
      <c r="AO201" s="7"/>
      <c r="AP201" s="6">
        <f t="shared" si="85"/>
        <v>-705901.54257791722</v>
      </c>
      <c r="AQ201" s="6">
        <f t="shared" si="86"/>
        <v>-10.328049724613994</v>
      </c>
      <c r="AR201" s="7"/>
      <c r="AS201" s="6">
        <f t="shared" si="87"/>
        <v>705901.54257791722</v>
      </c>
      <c r="AT201" s="6">
        <f t="shared" si="88"/>
        <v>10.328049724613994</v>
      </c>
      <c r="AU201" s="7"/>
      <c r="AV201" s="6">
        <f t="shared" si="89"/>
        <v>-361884.5333376932</v>
      </c>
      <c r="AW201" s="6">
        <f t="shared" si="90"/>
        <v>-5.2947347886945222</v>
      </c>
      <c r="AX201" s="21"/>
      <c r="AY201" s="6">
        <f t="shared" si="91"/>
        <v>-255595.98096310222</v>
      </c>
      <c r="AZ201" s="6">
        <f t="shared" si="92"/>
        <v>262993.97027931199</v>
      </c>
      <c r="BA201" s="6">
        <f t="shared" si="93"/>
        <v>121195.95750367679</v>
      </c>
      <c r="BB201" s="6"/>
      <c r="BC201" s="6">
        <f t="shared" si="94"/>
        <v>95583.47774623835</v>
      </c>
      <c r="BD201" s="6">
        <f t="shared" si="95"/>
        <v>33010.469073648375</v>
      </c>
      <c r="BE201" s="6">
        <f t="shared" si="96"/>
        <v>128593.94681988673</v>
      </c>
      <c r="BF201" s="6">
        <f t="shared" si="97"/>
        <v>1.3984824390799782</v>
      </c>
      <c r="BG201" s="6">
        <f t="shared" si="98"/>
        <v>0.48297637200281462</v>
      </c>
      <c r="BH201" s="6">
        <f t="shared" si="99"/>
        <v>1.8814588110827928</v>
      </c>
      <c r="BI201" s="6"/>
      <c r="BJ201" s="6">
        <f t="shared" si="100"/>
        <v>-95583.47774623835</v>
      </c>
      <c r="BK201" s="6">
        <f t="shared" si="101"/>
        <v>-33010.469073648375</v>
      </c>
      <c r="BL201" s="6">
        <f t="shared" si="102"/>
        <v>-128593.94681988673</v>
      </c>
      <c r="BM201" s="6">
        <f t="shared" si="103"/>
        <v>-1.3984824390799782</v>
      </c>
      <c r="BN201" s="6">
        <f t="shared" si="104"/>
        <v>-0.48297637200281462</v>
      </c>
      <c r="BO201" s="6">
        <f t="shared" si="105"/>
        <v>-1.8814588110827928</v>
      </c>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8" t="s">
        <v>0</v>
      </c>
      <c r="DN201" s="84">
        <v>30910</v>
      </c>
      <c r="DY201" s="8" t="s">
        <v>0</v>
      </c>
      <c r="DZ201" s="8">
        <v>0</v>
      </c>
      <c r="EA201" s="8">
        <v>1</v>
      </c>
      <c r="EB201" s="8">
        <v>0</v>
      </c>
      <c r="EC201" s="8">
        <v>0</v>
      </c>
      <c r="ED201" s="8">
        <v>0</v>
      </c>
      <c r="EE201" s="8">
        <v>1</v>
      </c>
      <c r="EF201" s="8" t="s">
        <v>0</v>
      </c>
    </row>
    <row r="202" spans="1:136" ht="12.75" customHeight="1" x14ac:dyDescent="0.2">
      <c r="A202" s="9">
        <v>405</v>
      </c>
      <c r="B202" s="63"/>
      <c r="C202" s="9">
        <v>7</v>
      </c>
      <c r="D202" s="9" t="s">
        <v>379</v>
      </c>
      <c r="E202" s="9"/>
      <c r="F202" s="2">
        <v>72493</v>
      </c>
      <c r="H202" s="2">
        <v>73004</v>
      </c>
      <c r="I202" s="4">
        <v>-891101.38431850821</v>
      </c>
      <c r="J202" s="4">
        <f t="shared" si="73"/>
        <v>-12.292240413812481</v>
      </c>
      <c r="K202" s="4"/>
      <c r="L202" s="4">
        <v>-674789.65409884229</v>
      </c>
      <c r="M202" s="4">
        <f t="shared" si="74"/>
        <v>-9.2431874157421827</v>
      </c>
      <c r="N202" s="21"/>
      <c r="O202" s="4">
        <f t="shared" si="75"/>
        <v>389862.44889452087</v>
      </c>
      <c r="P202" s="4">
        <f t="shared" si="76"/>
        <v>5.3402888731373741</v>
      </c>
      <c r="Q202" s="21"/>
      <c r="R202" s="4">
        <f t="shared" si="77"/>
        <v>-284927.20520432142</v>
      </c>
      <c r="S202" s="4">
        <f t="shared" si="78"/>
        <v>-3.9028985426048082</v>
      </c>
      <c r="T202" s="21"/>
      <c r="U202" s="21"/>
      <c r="V202" s="21"/>
      <c r="W202" s="22">
        <v>22580777.451193932</v>
      </c>
      <c r="X202" s="6"/>
      <c r="Y202" s="2">
        <v>2048123.005719054</v>
      </c>
      <c r="Z202" s="82">
        <f t="shared" si="79"/>
        <v>2799710.8626765278</v>
      </c>
      <c r="AA202" s="82">
        <f t="shared" si="80"/>
        <v>2800124.9445184572</v>
      </c>
      <c r="AB202" s="2"/>
      <c r="AC202" s="2">
        <v>1724366.2682075</v>
      </c>
      <c r="AD202" s="2">
        <v>2470693.2984307501</v>
      </c>
      <c r="AE202" s="2">
        <v>746327.03022325016</v>
      </c>
      <c r="AF202" s="2">
        <f t="shared" si="81"/>
        <v>10.295159949557201</v>
      </c>
      <c r="AG202" s="83"/>
      <c r="AH202" s="6">
        <v>12373314.772943428</v>
      </c>
      <c r="AI202" s="6">
        <v>478530.38201198209</v>
      </c>
      <c r="AJ202" s="6">
        <v>635210.72346546827</v>
      </c>
      <c r="AK202" s="30">
        <f t="shared" si="82"/>
        <v>177859.00257033113</v>
      </c>
      <c r="AL202" s="6"/>
      <c r="AM202" s="6">
        <f t="shared" si="83"/>
        <v>-3533235.4313203958</v>
      </c>
      <c r="AN202" s="6">
        <f t="shared" si="84"/>
        <v>2800124.9445184572</v>
      </c>
      <c r="AO202" s="7"/>
      <c r="AP202" s="6">
        <f t="shared" si="85"/>
        <v>-733110.48680193862</v>
      </c>
      <c r="AQ202" s="6">
        <f t="shared" si="86"/>
        <v>-10.042059158428835</v>
      </c>
      <c r="AR202" s="7"/>
      <c r="AS202" s="6">
        <f t="shared" si="87"/>
        <v>733110.48680193862</v>
      </c>
      <c r="AT202" s="6">
        <f t="shared" si="88"/>
        <v>10.042059158428835</v>
      </c>
      <c r="AU202" s="7"/>
      <c r="AV202" s="6">
        <f t="shared" si="89"/>
        <v>58320.832703096326</v>
      </c>
      <c r="AW202" s="6">
        <f t="shared" si="90"/>
        <v>0.79887174268665173</v>
      </c>
      <c r="AX202" s="21"/>
      <c r="AY202" s="6">
        <f t="shared" si="91"/>
        <v>-313141.34667489567</v>
      </c>
      <c r="AZ202" s="6">
        <f t="shared" si="92"/>
        <v>478530.38201198209</v>
      </c>
      <c r="BA202" s="6">
        <f t="shared" si="93"/>
        <v>177859.00257033113</v>
      </c>
      <c r="BB202" s="6"/>
      <c r="BC202" s="6">
        <f t="shared" si="94"/>
        <v>273428.77250395919</v>
      </c>
      <c r="BD202" s="6">
        <f t="shared" si="95"/>
        <v>69819.265403458543</v>
      </c>
      <c r="BE202" s="6">
        <f t="shared" si="96"/>
        <v>343248.03790741775</v>
      </c>
      <c r="BF202" s="6">
        <f t="shared" si="97"/>
        <v>3.7453943962517013</v>
      </c>
      <c r="BG202" s="6">
        <f t="shared" si="98"/>
        <v>0.95637588903975868</v>
      </c>
      <c r="BH202" s="6">
        <f t="shared" si="99"/>
        <v>4.7017702852914605</v>
      </c>
      <c r="BI202" s="6"/>
      <c r="BJ202" s="6">
        <f t="shared" si="100"/>
        <v>-273428.77250395919</v>
      </c>
      <c r="BK202" s="6">
        <f t="shared" si="101"/>
        <v>-69819.265403458543</v>
      </c>
      <c r="BL202" s="6">
        <f t="shared" si="102"/>
        <v>-343248.03790741775</v>
      </c>
      <c r="BM202" s="6">
        <f t="shared" si="103"/>
        <v>-3.7453943962517013</v>
      </c>
      <c r="BN202" s="6">
        <f t="shared" si="104"/>
        <v>-0.95637588903975868</v>
      </c>
      <c r="BO202" s="6">
        <f t="shared" si="105"/>
        <v>-4.7017702852914605</v>
      </c>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8" t="s">
        <v>0</v>
      </c>
      <c r="DN202" s="84">
        <v>30966</v>
      </c>
      <c r="DY202" s="8" t="s">
        <v>0</v>
      </c>
      <c r="DZ202" s="8">
        <v>0</v>
      </c>
      <c r="EA202" s="8">
        <v>1</v>
      </c>
      <c r="EB202" s="8">
        <v>0</v>
      </c>
      <c r="EC202" s="8">
        <v>0</v>
      </c>
      <c r="ED202" s="8">
        <v>0</v>
      </c>
      <c r="EE202" s="8">
        <v>1</v>
      </c>
      <c r="EF202" s="8" t="s">
        <v>0</v>
      </c>
    </row>
    <row r="203" spans="1:136" ht="12.75" customHeight="1" x14ac:dyDescent="0.2">
      <c r="A203" s="9">
        <v>439</v>
      </c>
      <c r="B203" s="63"/>
      <c r="C203" s="9">
        <v>7</v>
      </c>
      <c r="D203" s="9" t="s">
        <v>385</v>
      </c>
      <c r="E203" s="9"/>
      <c r="F203" s="2">
        <v>79928</v>
      </c>
      <c r="H203" s="2">
        <v>80117</v>
      </c>
      <c r="I203" s="4">
        <v>275565.34287439473</v>
      </c>
      <c r="J203" s="4">
        <f t="shared" si="73"/>
        <v>3.4476696886497189</v>
      </c>
      <c r="K203" s="4"/>
      <c r="L203" s="4">
        <v>-1015044.0106433537</v>
      </c>
      <c r="M203" s="4">
        <f t="shared" si="74"/>
        <v>-12.669520958639911</v>
      </c>
      <c r="N203" s="21"/>
      <c r="O203" s="4">
        <f t="shared" si="75"/>
        <v>2174825.8626064011</v>
      </c>
      <c r="P203" s="4">
        <f t="shared" si="76"/>
        <v>27.145622809221528</v>
      </c>
      <c r="Q203" s="21"/>
      <c r="R203" s="4">
        <f t="shared" si="77"/>
        <v>1159781.8519630474</v>
      </c>
      <c r="S203" s="4">
        <f t="shared" si="78"/>
        <v>14.476101850581617</v>
      </c>
      <c r="T203" s="21"/>
      <c r="U203" s="21"/>
      <c r="V203" s="21"/>
      <c r="W203" s="22">
        <v>22439048.21465338</v>
      </c>
      <c r="X203" s="6"/>
      <c r="Y203" s="2">
        <v>1222933.4445714301</v>
      </c>
      <c r="Z203" s="82">
        <f t="shared" si="79"/>
        <v>1086121.1816542482</v>
      </c>
      <c r="AA203" s="82">
        <f t="shared" si="80"/>
        <v>1086281.8207636124</v>
      </c>
      <c r="AB203" s="2"/>
      <c r="AC203" s="2">
        <v>1562622.6736934299</v>
      </c>
      <c r="AD203" s="2">
        <v>1426133.1577299701</v>
      </c>
      <c r="AE203" s="2">
        <v>-136489.51596345985</v>
      </c>
      <c r="AF203" s="2">
        <f t="shared" si="81"/>
        <v>-1.7076558397990673</v>
      </c>
      <c r="AG203" s="83"/>
      <c r="AH203" s="6">
        <v>12172181.473679086</v>
      </c>
      <c r="AI203" s="6">
        <v>397457.05282813357</v>
      </c>
      <c r="AJ203" s="6">
        <v>573376.05126971402</v>
      </c>
      <c r="AK203" s="30">
        <f t="shared" si="82"/>
        <v>160545.29435551993</v>
      </c>
      <c r="AL203" s="6"/>
      <c r="AM203" s="6">
        <f t="shared" si="83"/>
        <v>-3511058.9247195306</v>
      </c>
      <c r="AN203" s="6">
        <f t="shared" si="84"/>
        <v>1086281.8207636124</v>
      </c>
      <c r="AO203" s="7"/>
      <c r="AP203" s="6">
        <f t="shared" si="85"/>
        <v>-2424777.103955918</v>
      </c>
      <c r="AQ203" s="6">
        <f t="shared" si="86"/>
        <v>-30.26545057797868</v>
      </c>
      <c r="AR203" s="7"/>
      <c r="AS203" s="6">
        <f t="shared" si="87"/>
        <v>2424777.103955918</v>
      </c>
      <c r="AT203" s="6">
        <f t="shared" si="88"/>
        <v>30.26545057797868</v>
      </c>
      <c r="AU203" s="7"/>
      <c r="AV203" s="6">
        <f t="shared" si="89"/>
        <v>1409733.0933125643</v>
      </c>
      <c r="AW203" s="6">
        <f t="shared" si="90"/>
        <v>17.595929619338772</v>
      </c>
      <c r="AX203" s="21"/>
      <c r="AY203" s="6">
        <f t="shared" si="91"/>
        <v>-308051.10583413683</v>
      </c>
      <c r="AZ203" s="6">
        <f t="shared" si="92"/>
        <v>397457.05282813357</v>
      </c>
      <c r="BA203" s="6">
        <f t="shared" si="93"/>
        <v>160545.29435551993</v>
      </c>
      <c r="BB203" s="6"/>
      <c r="BC203" s="6">
        <f t="shared" si="94"/>
        <v>195689.4539843332</v>
      </c>
      <c r="BD203" s="6">
        <f t="shared" si="95"/>
        <v>54261.787365183642</v>
      </c>
      <c r="BE203" s="6">
        <f t="shared" si="96"/>
        <v>249951.24134951684</v>
      </c>
      <c r="BF203" s="6">
        <f t="shared" si="97"/>
        <v>2.4425459513503154</v>
      </c>
      <c r="BG203" s="6">
        <f t="shared" si="98"/>
        <v>0.67728181740683802</v>
      </c>
      <c r="BH203" s="6">
        <f t="shared" si="99"/>
        <v>3.1198277687571534</v>
      </c>
      <c r="BI203" s="6"/>
      <c r="BJ203" s="6">
        <f t="shared" si="100"/>
        <v>-195689.4539843332</v>
      </c>
      <c r="BK203" s="6">
        <f t="shared" si="101"/>
        <v>-54261.787365183642</v>
      </c>
      <c r="BL203" s="6">
        <f t="shared" si="102"/>
        <v>-249951.24134951684</v>
      </c>
      <c r="BM203" s="6">
        <f t="shared" si="103"/>
        <v>-2.4425459513503154</v>
      </c>
      <c r="BN203" s="6">
        <f t="shared" si="104"/>
        <v>-0.67728181740683802</v>
      </c>
      <c r="BO203" s="6">
        <f t="shared" si="105"/>
        <v>-3.1198277687571534</v>
      </c>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8" t="s">
        <v>0</v>
      </c>
      <c r="DN203" s="84">
        <v>31290</v>
      </c>
      <c r="DY203" s="8" t="s">
        <v>0</v>
      </c>
      <c r="DZ203" s="8">
        <v>0</v>
      </c>
      <c r="EA203" s="8">
        <v>1</v>
      </c>
      <c r="EB203" s="8">
        <v>0</v>
      </c>
      <c r="EC203" s="8">
        <v>0</v>
      </c>
      <c r="ED203" s="8">
        <v>0</v>
      </c>
      <c r="EE203" s="8">
        <v>1</v>
      </c>
      <c r="EF203" s="8" t="s">
        <v>0</v>
      </c>
    </row>
    <row r="204" spans="1:136" ht="12.75" customHeight="1" x14ac:dyDescent="0.2">
      <c r="A204" s="9">
        <v>402</v>
      </c>
      <c r="B204" s="63"/>
      <c r="C204" s="9">
        <v>7</v>
      </c>
      <c r="D204" s="9" t="s">
        <v>392</v>
      </c>
      <c r="E204" s="9"/>
      <c r="F204" s="2">
        <v>88888</v>
      </c>
      <c r="H204" s="2">
        <v>90238</v>
      </c>
      <c r="I204" s="4">
        <v>2682905.4672095478</v>
      </c>
      <c r="J204" s="4">
        <f t="shared" si="73"/>
        <v>30.182988335990771</v>
      </c>
      <c r="K204" s="4"/>
      <c r="L204" s="4">
        <v>3504156.0224197526</v>
      </c>
      <c r="M204" s="4">
        <f t="shared" si="74"/>
        <v>38.832376852542751</v>
      </c>
      <c r="N204" s="21"/>
      <c r="O204" s="4">
        <f t="shared" si="75"/>
        <v>355194.33256999066</v>
      </c>
      <c r="P204" s="4">
        <f t="shared" si="76"/>
        <v>3.936194647155197</v>
      </c>
      <c r="Q204" s="21"/>
      <c r="R204" s="4">
        <f t="shared" si="77"/>
        <v>3859350.3549897433</v>
      </c>
      <c r="S204" s="4">
        <f t="shared" si="78"/>
        <v>42.768571499697948</v>
      </c>
      <c r="T204" s="21"/>
      <c r="U204" s="21"/>
      <c r="V204" s="21"/>
      <c r="W204" s="22">
        <v>19181808.418057065</v>
      </c>
      <c r="X204" s="6"/>
      <c r="Y204" s="2">
        <v>2298880.5046740603</v>
      </c>
      <c r="Z204" s="82">
        <f t="shared" si="79"/>
        <v>2829594.320122947</v>
      </c>
      <c r="AA204" s="82">
        <f t="shared" si="80"/>
        <v>2830012.8217773889</v>
      </c>
      <c r="AB204" s="2"/>
      <c r="AC204" s="2">
        <v>1826896.0992618799</v>
      </c>
      <c r="AD204" s="2">
        <v>2349670.2036039601</v>
      </c>
      <c r="AE204" s="2">
        <v>522774.10434208019</v>
      </c>
      <c r="AF204" s="2">
        <f t="shared" si="81"/>
        <v>5.8812674865232673</v>
      </c>
      <c r="AG204" s="83"/>
      <c r="AH204" s="6">
        <v>16122734.109111141</v>
      </c>
      <c r="AI204" s="6">
        <v>142372.67563992858</v>
      </c>
      <c r="AJ204" s="6">
        <v>292309.35947083443</v>
      </c>
      <c r="AK204" s="30">
        <f t="shared" si="82"/>
        <v>81846.620651833655</v>
      </c>
      <c r="AL204" s="6"/>
      <c r="AM204" s="6">
        <f t="shared" si="83"/>
        <v>-3001395.5580566423</v>
      </c>
      <c r="AN204" s="6">
        <f t="shared" si="84"/>
        <v>2830012.8217773889</v>
      </c>
      <c r="AO204" s="7"/>
      <c r="AP204" s="6">
        <f t="shared" si="85"/>
        <v>-171382.73627925338</v>
      </c>
      <c r="AQ204" s="6">
        <f t="shared" si="86"/>
        <v>-1.8992302165302133</v>
      </c>
      <c r="AR204" s="7"/>
      <c r="AS204" s="6">
        <f t="shared" si="87"/>
        <v>171382.73627925338</v>
      </c>
      <c r="AT204" s="6">
        <f t="shared" si="88"/>
        <v>1.8992302165302133</v>
      </c>
      <c r="AU204" s="7"/>
      <c r="AV204" s="6">
        <f t="shared" si="89"/>
        <v>3675538.7586990059</v>
      </c>
      <c r="AW204" s="6">
        <f t="shared" si="90"/>
        <v>40.731607069072965</v>
      </c>
      <c r="AX204" s="21"/>
      <c r="AY204" s="6">
        <f t="shared" si="91"/>
        <v>-408030.89258249977</v>
      </c>
      <c r="AZ204" s="6">
        <f t="shared" si="92"/>
        <v>142372.67563992858</v>
      </c>
      <c r="BA204" s="6">
        <f t="shared" si="93"/>
        <v>81846.620651833655</v>
      </c>
      <c r="BB204" s="6"/>
      <c r="BC204" s="6">
        <f t="shared" si="94"/>
        <v>-124879.77660346948</v>
      </c>
      <c r="BD204" s="6">
        <f t="shared" si="95"/>
        <v>-58931.819687267824</v>
      </c>
      <c r="BE204" s="6">
        <f t="shared" si="96"/>
        <v>-183811.5962907373</v>
      </c>
      <c r="BF204" s="6">
        <f t="shared" si="97"/>
        <v>-1.3838934440420829</v>
      </c>
      <c r="BG204" s="6">
        <f t="shared" si="98"/>
        <v>-0.65307098658290108</v>
      </c>
      <c r="BH204" s="6">
        <f t="shared" si="99"/>
        <v>-2.0369644306249839</v>
      </c>
      <c r="BI204" s="6"/>
      <c r="BJ204" s="6">
        <f t="shared" si="100"/>
        <v>124879.77660346948</v>
      </c>
      <c r="BK204" s="6">
        <f t="shared" si="101"/>
        <v>58931.819687267824</v>
      </c>
      <c r="BL204" s="6">
        <f t="shared" si="102"/>
        <v>183811.5962907373</v>
      </c>
      <c r="BM204" s="6">
        <f t="shared" si="103"/>
        <v>1.3838934440420829</v>
      </c>
      <c r="BN204" s="6">
        <f t="shared" si="104"/>
        <v>0.65307098658290108</v>
      </c>
      <c r="BO204" s="6">
        <f t="shared" si="105"/>
        <v>2.0369644306249839</v>
      </c>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8" t="s">
        <v>0</v>
      </c>
      <c r="DN204" s="84">
        <v>31302</v>
      </c>
      <c r="DY204" s="8" t="s">
        <v>0</v>
      </c>
      <c r="DZ204" s="8">
        <v>0</v>
      </c>
      <c r="EA204" s="8">
        <v>1</v>
      </c>
      <c r="EB204" s="8">
        <v>0</v>
      </c>
      <c r="EC204" s="8">
        <v>0</v>
      </c>
      <c r="ED204" s="8">
        <v>0</v>
      </c>
      <c r="EE204" s="8">
        <v>1</v>
      </c>
      <c r="EF204" s="8" t="s">
        <v>0</v>
      </c>
    </row>
    <row r="205" spans="1:136" ht="12.75" customHeight="1" x14ac:dyDescent="0.2">
      <c r="A205" s="9">
        <v>362</v>
      </c>
      <c r="B205" s="63"/>
      <c r="C205" s="9">
        <v>7</v>
      </c>
      <c r="D205" s="9" t="s">
        <v>393</v>
      </c>
      <c r="E205" s="9"/>
      <c r="F205" s="2">
        <v>89294</v>
      </c>
      <c r="H205" s="2">
        <v>90838</v>
      </c>
      <c r="I205" s="4">
        <v>4789644.4505594093</v>
      </c>
      <c r="J205" s="4">
        <f t="shared" si="73"/>
        <v>53.639040143340083</v>
      </c>
      <c r="K205" s="4"/>
      <c r="L205" s="4">
        <v>6436465.1069393829</v>
      </c>
      <c r="M205" s="4">
        <f t="shared" si="74"/>
        <v>70.856525979649291</v>
      </c>
      <c r="N205" s="21"/>
      <c r="O205" s="4">
        <f t="shared" si="75"/>
        <v>564268.72643881163</v>
      </c>
      <c r="P205" s="4">
        <f t="shared" si="76"/>
        <v>6.2118136290848724</v>
      </c>
      <c r="Q205" s="21"/>
      <c r="R205" s="4">
        <f t="shared" si="77"/>
        <v>7000733.8333781948</v>
      </c>
      <c r="S205" s="4">
        <f t="shared" si="78"/>
        <v>77.068339608734178</v>
      </c>
      <c r="T205" s="21"/>
      <c r="U205" s="21"/>
      <c r="V205" s="21"/>
      <c r="W205" s="22">
        <v>13717066.253122311</v>
      </c>
      <c r="X205" s="6"/>
      <c r="Y205" s="2">
        <v>1340371.7376316132</v>
      </c>
      <c r="Z205" s="82">
        <f t="shared" si="79"/>
        <v>1518978.2353755618</v>
      </c>
      <c r="AA205" s="82">
        <f t="shared" si="80"/>
        <v>1519202.8947551926</v>
      </c>
      <c r="AB205" s="2"/>
      <c r="AC205" s="2">
        <v>803517.39110108302</v>
      </c>
      <c r="AD205" s="2">
        <v>979088.06207081105</v>
      </c>
      <c r="AE205" s="2">
        <v>175570.67096972803</v>
      </c>
      <c r="AF205" s="2">
        <f t="shared" si="81"/>
        <v>1.9662090506610526</v>
      </c>
      <c r="AG205" s="83"/>
      <c r="AH205" s="6">
        <v>8938723.7009919062</v>
      </c>
      <c r="AI205" s="6">
        <v>205649.42036878539</v>
      </c>
      <c r="AJ205" s="6">
        <v>297930.6933068122</v>
      </c>
      <c r="AK205" s="30">
        <f t="shared" si="82"/>
        <v>83420.594125907432</v>
      </c>
      <c r="AL205" s="6"/>
      <c r="AM205" s="6">
        <f t="shared" si="83"/>
        <v>-2146322.2249125214</v>
      </c>
      <c r="AN205" s="6">
        <f t="shared" si="84"/>
        <v>1519202.8947551926</v>
      </c>
      <c r="AO205" s="7"/>
      <c r="AP205" s="6">
        <f t="shared" si="85"/>
        <v>-627119.33015732886</v>
      </c>
      <c r="AQ205" s="6">
        <f t="shared" si="86"/>
        <v>-6.903711333993801</v>
      </c>
      <c r="AR205" s="7"/>
      <c r="AS205" s="6">
        <f t="shared" si="87"/>
        <v>627119.33015732886</v>
      </c>
      <c r="AT205" s="6">
        <f t="shared" si="88"/>
        <v>6.903711333993801</v>
      </c>
      <c r="AU205" s="7"/>
      <c r="AV205" s="6">
        <f t="shared" si="89"/>
        <v>7063584.4370967112</v>
      </c>
      <c r="AW205" s="6">
        <f t="shared" si="90"/>
        <v>77.760237313643088</v>
      </c>
      <c r="AX205" s="21"/>
      <c r="AY205" s="6">
        <f t="shared" si="91"/>
        <v>-226219.41077617576</v>
      </c>
      <c r="AZ205" s="6">
        <f t="shared" si="92"/>
        <v>205649.42036878539</v>
      </c>
      <c r="BA205" s="6">
        <f t="shared" si="93"/>
        <v>83420.594125907432</v>
      </c>
      <c r="BB205" s="6"/>
      <c r="BC205" s="6">
        <f t="shared" si="94"/>
        <v>57480.021007030882</v>
      </c>
      <c r="BD205" s="6">
        <f t="shared" si="95"/>
        <v>5370.5827114863059</v>
      </c>
      <c r="BE205" s="6">
        <f t="shared" si="96"/>
        <v>62850.603718517188</v>
      </c>
      <c r="BF205" s="6">
        <f t="shared" si="97"/>
        <v>0.63277506117517868</v>
      </c>
      <c r="BG205" s="6">
        <f t="shared" si="98"/>
        <v>5.9122643733749154E-2</v>
      </c>
      <c r="BH205" s="6">
        <f t="shared" si="99"/>
        <v>0.69189770490892788</v>
      </c>
      <c r="BI205" s="6"/>
      <c r="BJ205" s="6">
        <f t="shared" si="100"/>
        <v>-57480.021007030882</v>
      </c>
      <c r="BK205" s="6">
        <f t="shared" si="101"/>
        <v>-5370.5827114863059</v>
      </c>
      <c r="BL205" s="6">
        <f t="shared" si="102"/>
        <v>-62850.603718517188</v>
      </c>
      <c r="BM205" s="6">
        <f t="shared" si="103"/>
        <v>-0.63277506117517868</v>
      </c>
      <c r="BN205" s="6">
        <f t="shared" si="104"/>
        <v>-5.9122643733749154E-2</v>
      </c>
      <c r="BO205" s="6">
        <f t="shared" si="105"/>
        <v>-0.69189770490892788</v>
      </c>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8" t="s">
        <v>0</v>
      </c>
      <c r="DN205" s="84">
        <v>31638</v>
      </c>
      <c r="DY205" s="8" t="s">
        <v>0</v>
      </c>
      <c r="DZ205" s="8">
        <v>0</v>
      </c>
      <c r="EA205" s="8">
        <v>1</v>
      </c>
      <c r="EB205" s="8">
        <v>0</v>
      </c>
      <c r="EC205" s="8">
        <v>0</v>
      </c>
      <c r="ED205" s="8">
        <v>0</v>
      </c>
      <c r="EE205" s="8">
        <v>1</v>
      </c>
      <c r="EF205" s="8" t="s">
        <v>0</v>
      </c>
    </row>
    <row r="206" spans="1:136" ht="12.75" customHeight="1" x14ac:dyDescent="0.2">
      <c r="A206" s="9">
        <v>361</v>
      </c>
      <c r="B206" s="63"/>
      <c r="C206" s="9">
        <v>7</v>
      </c>
      <c r="D206" s="9" t="s">
        <v>401</v>
      </c>
      <c r="E206" s="9"/>
      <c r="F206" s="2">
        <v>108373</v>
      </c>
      <c r="H206" s="2">
        <v>108558</v>
      </c>
      <c r="I206" s="4">
        <v>-2112374.2589326594</v>
      </c>
      <c r="J206" s="4">
        <f t="shared" si="73"/>
        <v>-19.491702351440484</v>
      </c>
      <c r="K206" s="4"/>
      <c r="L206" s="4">
        <v>-1889395.0329613686</v>
      </c>
      <c r="M206" s="4">
        <f t="shared" si="74"/>
        <v>-17.404475330803521</v>
      </c>
      <c r="N206" s="21"/>
      <c r="O206" s="4">
        <f t="shared" si="75"/>
        <v>-1579017.5065463353</v>
      </c>
      <c r="P206" s="4">
        <f t="shared" si="76"/>
        <v>-14.545381331144046</v>
      </c>
      <c r="Q206" s="21"/>
      <c r="R206" s="4">
        <f t="shared" si="77"/>
        <v>-3468412.5395077039</v>
      </c>
      <c r="S206" s="4">
        <f t="shared" si="78"/>
        <v>-31.949856661947567</v>
      </c>
      <c r="T206" s="21"/>
      <c r="U206" s="21"/>
      <c r="V206" s="21"/>
      <c r="W206" s="22">
        <v>29732327.758755069</v>
      </c>
      <c r="X206" s="6"/>
      <c r="Y206" s="2">
        <v>4134327.1922243368</v>
      </c>
      <c r="Z206" s="82">
        <f t="shared" si="79"/>
        <v>5974114.7834943412</v>
      </c>
      <c r="AA206" s="82">
        <f t="shared" si="80"/>
        <v>5974998.3648978435</v>
      </c>
      <c r="AB206" s="2"/>
      <c r="AC206" s="2">
        <v>2322114.7342247199</v>
      </c>
      <c r="AD206" s="2">
        <v>4158767.0364843798</v>
      </c>
      <c r="AE206" s="2">
        <v>1836652.3022596599</v>
      </c>
      <c r="AF206" s="2">
        <f t="shared" si="81"/>
        <v>16.947508164022956</v>
      </c>
      <c r="AG206" s="83"/>
      <c r="AH206" s="6">
        <v>19291433.794096921</v>
      </c>
      <c r="AI206" s="6">
        <v>522033.14401306841</v>
      </c>
      <c r="AJ206" s="6">
        <v>794481.84881816688</v>
      </c>
      <c r="AK206" s="30">
        <f t="shared" si="82"/>
        <v>222454.91766908675</v>
      </c>
      <c r="AL206" s="6"/>
      <c r="AM206" s="6">
        <f t="shared" si="83"/>
        <v>-4652245.2169736912</v>
      </c>
      <c r="AN206" s="6">
        <f t="shared" si="84"/>
        <v>5974998.3648978435</v>
      </c>
      <c r="AO206" s="7"/>
      <c r="AP206" s="6">
        <f t="shared" si="85"/>
        <v>1322753.1479241522</v>
      </c>
      <c r="AQ206" s="6">
        <f t="shared" si="86"/>
        <v>12.184759740637745</v>
      </c>
      <c r="AR206" s="7"/>
      <c r="AS206" s="6">
        <f t="shared" si="87"/>
        <v>-1322753.1479241522</v>
      </c>
      <c r="AT206" s="6">
        <f t="shared" si="88"/>
        <v>-12.184759740637745</v>
      </c>
      <c r="AU206" s="7"/>
      <c r="AV206" s="6">
        <f t="shared" si="89"/>
        <v>-3212148.1808855208</v>
      </c>
      <c r="AW206" s="6">
        <f t="shared" si="90"/>
        <v>-29.589235071441266</v>
      </c>
      <c r="AX206" s="21"/>
      <c r="AY206" s="6">
        <f t="shared" si="91"/>
        <v>-488223.70305997238</v>
      </c>
      <c r="AZ206" s="6">
        <f t="shared" si="92"/>
        <v>522033.14401306841</v>
      </c>
      <c r="BA206" s="6">
        <f t="shared" si="93"/>
        <v>222454.91766908675</v>
      </c>
      <c r="BB206" s="6"/>
      <c r="BC206" s="6">
        <f t="shared" si="94"/>
        <v>202255.93042929872</v>
      </c>
      <c r="BD206" s="6">
        <f t="shared" si="95"/>
        <v>54008.428192884341</v>
      </c>
      <c r="BE206" s="6">
        <f t="shared" si="96"/>
        <v>256264.35862218306</v>
      </c>
      <c r="BF206" s="6">
        <f t="shared" si="97"/>
        <v>1.8631140075286825</v>
      </c>
      <c r="BG206" s="6">
        <f t="shared" si="98"/>
        <v>0.49750758297761877</v>
      </c>
      <c r="BH206" s="6">
        <f t="shared" si="99"/>
        <v>2.3606215905063013</v>
      </c>
      <c r="BI206" s="6"/>
      <c r="BJ206" s="6">
        <f t="shared" si="100"/>
        <v>-202255.93042929872</v>
      </c>
      <c r="BK206" s="6">
        <f t="shared" si="101"/>
        <v>-54008.428192884341</v>
      </c>
      <c r="BL206" s="6">
        <f t="shared" si="102"/>
        <v>-256264.35862218306</v>
      </c>
      <c r="BM206" s="6">
        <f t="shared" si="103"/>
        <v>-1.8631140075286825</v>
      </c>
      <c r="BN206" s="6">
        <f t="shared" si="104"/>
        <v>-0.49750758297761877</v>
      </c>
      <c r="BO206" s="6">
        <f t="shared" si="105"/>
        <v>-2.3606215905063013</v>
      </c>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8" t="s">
        <v>0</v>
      </c>
      <c r="DN206" s="84">
        <v>31728</v>
      </c>
      <c r="DY206" s="8" t="s">
        <v>0</v>
      </c>
      <c r="DZ206" s="8">
        <v>0</v>
      </c>
      <c r="EA206" s="8">
        <v>1</v>
      </c>
      <c r="EB206" s="8">
        <v>0</v>
      </c>
      <c r="EC206" s="8">
        <v>0</v>
      </c>
      <c r="ED206" s="8">
        <v>0</v>
      </c>
      <c r="EE206" s="8">
        <v>1</v>
      </c>
      <c r="EF206" s="8" t="s">
        <v>0</v>
      </c>
    </row>
    <row r="207" spans="1:136" ht="12.75" customHeight="1" x14ac:dyDescent="0.2">
      <c r="A207" s="9">
        <v>394</v>
      </c>
      <c r="B207" s="63"/>
      <c r="C207" s="9">
        <v>7</v>
      </c>
      <c r="D207" s="9" t="s">
        <v>412</v>
      </c>
      <c r="E207" s="9"/>
      <c r="F207" s="2">
        <v>151668</v>
      </c>
      <c r="H207" s="2">
        <v>154235</v>
      </c>
      <c r="I207" s="4">
        <v>-5669785.0494476166</v>
      </c>
      <c r="J207" s="4">
        <f t="shared" si="73"/>
        <v>-37.38286948761516</v>
      </c>
      <c r="K207" s="4"/>
      <c r="L207" s="4">
        <v>-3062997.9633056372</v>
      </c>
      <c r="M207" s="4">
        <f t="shared" si="74"/>
        <v>-19.85929239994578</v>
      </c>
      <c r="N207" s="21"/>
      <c r="O207" s="4">
        <f t="shared" si="75"/>
        <v>-578170.67830176593</v>
      </c>
      <c r="P207" s="4">
        <f t="shared" si="76"/>
        <v>-3.7486347346696012</v>
      </c>
      <c r="Q207" s="21"/>
      <c r="R207" s="4">
        <f t="shared" si="77"/>
        <v>-3641168.6416074033</v>
      </c>
      <c r="S207" s="4">
        <f t="shared" si="78"/>
        <v>-23.60792713461538</v>
      </c>
      <c r="T207" s="21"/>
      <c r="U207" s="21"/>
      <c r="V207" s="21"/>
      <c r="W207" s="22">
        <v>30867382.313930176</v>
      </c>
      <c r="X207" s="6"/>
      <c r="Y207" s="2">
        <v>4689035.7692984976</v>
      </c>
      <c r="Z207" s="82">
        <f t="shared" si="79"/>
        <v>5311954.1520157736</v>
      </c>
      <c r="AA207" s="82">
        <f t="shared" si="80"/>
        <v>5312739.7987726703</v>
      </c>
      <c r="AB207" s="2"/>
      <c r="AC207" s="2">
        <v>2361563.0224299883</v>
      </c>
      <c r="AD207" s="2">
        <v>2974113.9043307481</v>
      </c>
      <c r="AE207" s="2">
        <v>612550.88190076035</v>
      </c>
      <c r="AF207" s="2">
        <f t="shared" si="81"/>
        <v>4.0387615179257352</v>
      </c>
      <c r="AG207" s="83"/>
      <c r="AH207" s="6">
        <v>14270164.41780629</v>
      </c>
      <c r="AI207" s="6">
        <v>334180.30809927621</v>
      </c>
      <c r="AJ207" s="6">
        <v>436590.26126092672</v>
      </c>
      <c r="AK207" s="30">
        <f t="shared" si="82"/>
        <v>122245.27315305949</v>
      </c>
      <c r="AL207" s="6"/>
      <c r="AM207" s="6">
        <f t="shared" si="83"/>
        <v>-4829848.2680419907</v>
      </c>
      <c r="AN207" s="6">
        <f t="shared" si="84"/>
        <v>5312739.7987726703</v>
      </c>
      <c r="AO207" s="7"/>
      <c r="AP207" s="6">
        <f t="shared" si="85"/>
        <v>482891.53073067963</v>
      </c>
      <c r="AQ207" s="6">
        <f t="shared" si="86"/>
        <v>3.1308816463881715</v>
      </c>
      <c r="AR207" s="7"/>
      <c r="AS207" s="6">
        <f t="shared" si="87"/>
        <v>-482891.53073067963</v>
      </c>
      <c r="AT207" s="6">
        <f t="shared" si="88"/>
        <v>-3.1308816463881715</v>
      </c>
      <c r="AU207" s="7"/>
      <c r="AV207" s="6">
        <f t="shared" si="89"/>
        <v>-3545889.4940363169</v>
      </c>
      <c r="AW207" s="6">
        <f t="shared" si="90"/>
        <v>-22.990174046333951</v>
      </c>
      <c r="AX207" s="21"/>
      <c r="AY207" s="6">
        <f t="shared" si="91"/>
        <v>-361146.43368124962</v>
      </c>
      <c r="AZ207" s="6">
        <f t="shared" si="92"/>
        <v>334180.30809927621</v>
      </c>
      <c r="BA207" s="6">
        <f t="shared" si="93"/>
        <v>122245.27315305949</v>
      </c>
      <c r="BB207" s="6"/>
      <c r="BC207" s="6">
        <f t="shared" si="94"/>
        <v>97636.282206048403</v>
      </c>
      <c r="BD207" s="6">
        <f t="shared" si="95"/>
        <v>-2357.1346349620871</v>
      </c>
      <c r="BE207" s="6">
        <f t="shared" si="96"/>
        <v>95279.147571086316</v>
      </c>
      <c r="BF207" s="6">
        <f t="shared" si="97"/>
        <v>0.63303583626315951</v>
      </c>
      <c r="BG207" s="6">
        <f t="shared" si="98"/>
        <v>-1.5282747981729744E-2</v>
      </c>
      <c r="BH207" s="6">
        <f t="shared" si="99"/>
        <v>0.61775308828142972</v>
      </c>
      <c r="BI207" s="6"/>
      <c r="BJ207" s="6">
        <f t="shared" si="100"/>
        <v>-97636.282206048403</v>
      </c>
      <c r="BK207" s="6">
        <f t="shared" si="101"/>
        <v>2357.1346349620871</v>
      </c>
      <c r="BL207" s="6">
        <f t="shared" si="102"/>
        <v>-95279.147571086316</v>
      </c>
      <c r="BM207" s="6">
        <f t="shared" si="103"/>
        <v>-0.63303583626315951</v>
      </c>
      <c r="BN207" s="6">
        <f t="shared" si="104"/>
        <v>1.5282747981729744E-2</v>
      </c>
      <c r="BO207" s="6">
        <f t="shared" si="105"/>
        <v>-0.61775308828142972</v>
      </c>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85" t="s">
        <v>0</v>
      </c>
      <c r="DN207" s="84">
        <v>31780</v>
      </c>
      <c r="DY207" s="8" t="s">
        <v>0</v>
      </c>
      <c r="DZ207" s="8">
        <v>0</v>
      </c>
      <c r="EA207" s="8">
        <v>1</v>
      </c>
      <c r="EB207" s="8">
        <v>0</v>
      </c>
      <c r="EC207" s="8">
        <v>0</v>
      </c>
      <c r="ED207" s="8">
        <v>0</v>
      </c>
      <c r="EE207" s="8">
        <v>1</v>
      </c>
      <c r="EF207" s="8" t="s">
        <v>0</v>
      </c>
    </row>
    <row r="208" spans="1:136" ht="12.75" customHeight="1" x14ac:dyDescent="0.2">
      <c r="A208" s="9">
        <v>479</v>
      </c>
      <c r="B208" s="63"/>
      <c r="C208" s="9">
        <v>7</v>
      </c>
      <c r="D208" s="9" t="s">
        <v>413</v>
      </c>
      <c r="E208" s="9"/>
      <c r="F208" s="2">
        <v>153679</v>
      </c>
      <c r="H208" s="2">
        <v>155885</v>
      </c>
      <c r="I208" s="4">
        <v>4832128.2767482996</v>
      </c>
      <c r="J208" s="4">
        <f t="shared" si="73"/>
        <v>31.442996614685804</v>
      </c>
      <c r="K208" s="4"/>
      <c r="L208" s="4">
        <v>-1141347.8497865424</v>
      </c>
      <c r="M208" s="4">
        <f t="shared" si="74"/>
        <v>-7.3217297994453752</v>
      </c>
      <c r="N208" s="21"/>
      <c r="O208" s="4">
        <f t="shared" si="75"/>
        <v>3035443.0944659971</v>
      </c>
      <c r="P208" s="4">
        <f t="shared" si="76"/>
        <v>19.472323151464202</v>
      </c>
      <c r="Q208" s="21"/>
      <c r="R208" s="4">
        <f t="shared" si="77"/>
        <v>1894095.2446794547</v>
      </c>
      <c r="S208" s="4">
        <f t="shared" si="78"/>
        <v>12.150593352018825</v>
      </c>
      <c r="T208" s="21"/>
      <c r="U208" s="21"/>
      <c r="V208" s="21"/>
      <c r="W208" s="22">
        <v>47061660.183891021</v>
      </c>
      <c r="X208" s="6"/>
      <c r="Y208" s="2">
        <v>3865598.8337374991</v>
      </c>
      <c r="Z208" s="82">
        <f t="shared" si="79"/>
        <v>4004783.1108018151</v>
      </c>
      <c r="AA208" s="82">
        <f t="shared" si="80"/>
        <v>4005375.4248115062</v>
      </c>
      <c r="AB208" s="2"/>
      <c r="AC208" s="2">
        <v>3264041.4782200698</v>
      </c>
      <c r="AD208" s="2">
        <v>3401256.0948603302</v>
      </c>
      <c r="AE208" s="2">
        <v>137214.61664026044</v>
      </c>
      <c r="AF208" s="2">
        <f t="shared" si="81"/>
        <v>0.89286510609947001</v>
      </c>
      <c r="AG208" s="83"/>
      <c r="AH208" s="6">
        <v>28583478.616321269</v>
      </c>
      <c r="AI208" s="6">
        <v>767230.52983739274</v>
      </c>
      <c r="AJ208" s="6">
        <v>996849.86691336369</v>
      </c>
      <c r="AK208" s="30">
        <f t="shared" si="82"/>
        <v>279117.96273574186</v>
      </c>
      <c r="AL208" s="6"/>
      <c r="AM208" s="6">
        <f t="shared" si="83"/>
        <v>-7363782.1185688283</v>
      </c>
      <c r="AN208" s="6">
        <f t="shared" si="84"/>
        <v>4005375.4248115062</v>
      </c>
      <c r="AO208" s="7"/>
      <c r="AP208" s="6">
        <f t="shared" si="85"/>
        <v>-3358406.6937573222</v>
      </c>
      <c r="AQ208" s="6">
        <f t="shared" si="86"/>
        <v>-21.544129927557638</v>
      </c>
      <c r="AR208" s="7"/>
      <c r="AS208" s="6">
        <f t="shared" si="87"/>
        <v>3358406.6937573222</v>
      </c>
      <c r="AT208" s="6">
        <f t="shared" si="88"/>
        <v>21.544129927557638</v>
      </c>
      <c r="AU208" s="7"/>
      <c r="AV208" s="6">
        <f t="shared" si="89"/>
        <v>2217058.8439707798</v>
      </c>
      <c r="AW208" s="6">
        <f t="shared" si="90"/>
        <v>14.222400128112261</v>
      </c>
      <c r="AX208" s="21"/>
      <c r="AY208" s="6">
        <f t="shared" si="91"/>
        <v>-723384.8932818101</v>
      </c>
      <c r="AZ208" s="6">
        <f t="shared" si="92"/>
        <v>767230.52983739274</v>
      </c>
      <c r="BA208" s="6">
        <f t="shared" si="93"/>
        <v>279117.96273574186</v>
      </c>
      <c r="BB208" s="6"/>
      <c r="BC208" s="6">
        <f t="shared" si="94"/>
        <v>293427.22190206556</v>
      </c>
      <c r="BD208" s="6">
        <f t="shared" si="95"/>
        <v>29536.377389259374</v>
      </c>
      <c r="BE208" s="6">
        <f t="shared" si="96"/>
        <v>322963.59929132496</v>
      </c>
      <c r="BF208" s="6">
        <f t="shared" si="97"/>
        <v>1.8823313461979381</v>
      </c>
      <c r="BG208" s="6">
        <f t="shared" si="98"/>
        <v>0.18947542989549587</v>
      </c>
      <c r="BH208" s="6">
        <f t="shared" si="99"/>
        <v>2.071806776093434</v>
      </c>
      <c r="BI208" s="6"/>
      <c r="BJ208" s="6">
        <f t="shared" si="100"/>
        <v>-293427.22190206556</v>
      </c>
      <c r="BK208" s="6">
        <f t="shared" si="101"/>
        <v>-29536.377389259374</v>
      </c>
      <c r="BL208" s="6">
        <f t="shared" si="102"/>
        <v>-322963.59929132496</v>
      </c>
      <c r="BM208" s="6">
        <f t="shared" si="103"/>
        <v>-1.8823313461979381</v>
      </c>
      <c r="BN208" s="6">
        <f t="shared" si="104"/>
        <v>-0.18947542989549587</v>
      </c>
      <c r="BO208" s="6">
        <f t="shared" si="105"/>
        <v>-2.071806776093434</v>
      </c>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8" t="s">
        <v>0</v>
      </c>
      <c r="DN208" s="84">
        <v>31789</v>
      </c>
      <c r="DY208" s="8" t="s">
        <v>0</v>
      </c>
      <c r="DZ208" s="8">
        <v>0</v>
      </c>
      <c r="EA208" s="8">
        <v>1</v>
      </c>
      <c r="EB208" s="8">
        <v>0</v>
      </c>
      <c r="EC208" s="8">
        <v>0</v>
      </c>
      <c r="ED208" s="8">
        <v>0</v>
      </c>
      <c r="EE208" s="8">
        <v>1</v>
      </c>
      <c r="EF208" s="8" t="s">
        <v>0</v>
      </c>
    </row>
    <row r="209" spans="1:136" ht="12.75" customHeight="1" x14ac:dyDescent="0.2">
      <c r="A209" s="9">
        <v>392</v>
      </c>
      <c r="B209" s="63"/>
      <c r="C209" s="9">
        <v>7</v>
      </c>
      <c r="D209" s="9" t="s">
        <v>417</v>
      </c>
      <c r="E209" s="9"/>
      <c r="F209" s="2">
        <v>159229</v>
      </c>
      <c r="H209" s="2">
        <v>161265</v>
      </c>
      <c r="I209" s="4">
        <v>2650674.1126715504</v>
      </c>
      <c r="J209" s="4">
        <f t="shared" si="73"/>
        <v>16.646930601030906</v>
      </c>
      <c r="K209" s="4"/>
      <c r="L209" s="4">
        <v>1462365.1316358745</v>
      </c>
      <c r="M209" s="4">
        <f t="shared" si="74"/>
        <v>9.068087505880845</v>
      </c>
      <c r="N209" s="21"/>
      <c r="O209" s="4">
        <f t="shared" si="75"/>
        <v>2134763.542368588</v>
      </c>
      <c r="P209" s="4">
        <f t="shared" si="76"/>
        <v>13.237612267811292</v>
      </c>
      <c r="Q209" s="21"/>
      <c r="R209" s="4">
        <f t="shared" si="77"/>
        <v>3597128.6740044625</v>
      </c>
      <c r="S209" s="4">
        <f t="shared" si="78"/>
        <v>22.305699773692137</v>
      </c>
      <c r="T209" s="21"/>
      <c r="U209" s="21"/>
      <c r="V209" s="21"/>
      <c r="W209" s="22">
        <v>37972651.890149884</v>
      </c>
      <c r="X209" s="6"/>
      <c r="Y209" s="2">
        <v>2786091.8496210766</v>
      </c>
      <c r="Z209" s="82">
        <f t="shared" si="79"/>
        <v>3707676.5831986796</v>
      </c>
      <c r="AA209" s="82">
        <f t="shared" si="80"/>
        <v>3708224.9546642178</v>
      </c>
      <c r="AB209" s="2"/>
      <c r="AC209" s="2">
        <v>2474311.3429371999</v>
      </c>
      <c r="AD209" s="2">
        <v>3384260.9013834102</v>
      </c>
      <c r="AE209" s="2">
        <v>909949.55844621034</v>
      </c>
      <c r="AF209" s="2">
        <f t="shared" si="81"/>
        <v>5.7147225596229978</v>
      </c>
      <c r="AG209" s="83"/>
      <c r="AH209" s="6">
        <v>28632839.474274177</v>
      </c>
      <c r="AI209" s="6">
        <v>589264.68528748071</v>
      </c>
      <c r="AJ209" s="6">
        <v>835704.96361533506</v>
      </c>
      <c r="AK209" s="30">
        <f t="shared" si="82"/>
        <v>233997.38981229384</v>
      </c>
      <c r="AL209" s="6"/>
      <c r="AM209" s="6">
        <f t="shared" si="83"/>
        <v>-5941616.4642453035</v>
      </c>
      <c r="AN209" s="6">
        <f t="shared" si="84"/>
        <v>3708224.9546642178</v>
      </c>
      <c r="AO209" s="7"/>
      <c r="AP209" s="6">
        <f t="shared" si="85"/>
        <v>-2233391.5095810858</v>
      </c>
      <c r="AQ209" s="6">
        <f t="shared" si="86"/>
        <v>-13.849201684067131</v>
      </c>
      <c r="AR209" s="7"/>
      <c r="AS209" s="6">
        <f t="shared" si="87"/>
        <v>2233391.5095810858</v>
      </c>
      <c r="AT209" s="6">
        <f t="shared" si="88"/>
        <v>13.849201684067131</v>
      </c>
      <c r="AU209" s="7"/>
      <c r="AV209" s="6">
        <f t="shared" si="89"/>
        <v>3695756.6412169603</v>
      </c>
      <c r="AW209" s="6">
        <f t="shared" si="90"/>
        <v>22.917289189947976</v>
      </c>
      <c r="AX209" s="21"/>
      <c r="AY209" s="6">
        <f t="shared" si="91"/>
        <v>-724634.10788727715</v>
      </c>
      <c r="AZ209" s="6">
        <f t="shared" si="92"/>
        <v>589264.68528748071</v>
      </c>
      <c r="BA209" s="6">
        <f t="shared" si="93"/>
        <v>233997.38981229384</v>
      </c>
      <c r="BB209" s="6"/>
      <c r="BC209" s="6">
        <f t="shared" si="94"/>
        <v>114643.16561191907</v>
      </c>
      <c r="BD209" s="6">
        <f t="shared" si="95"/>
        <v>-16015.198399421264</v>
      </c>
      <c r="BE209" s="6">
        <f t="shared" si="96"/>
        <v>98627.96721249781</v>
      </c>
      <c r="BF209" s="6">
        <f t="shared" si="97"/>
        <v>0.71089923797426025</v>
      </c>
      <c r="BG209" s="6">
        <f t="shared" si="98"/>
        <v>-9.9309821718421634E-2</v>
      </c>
      <c r="BH209" s="6">
        <f t="shared" si="99"/>
        <v>0.61158941625583862</v>
      </c>
      <c r="BI209" s="6"/>
      <c r="BJ209" s="6">
        <f t="shared" si="100"/>
        <v>-114643.16561191907</v>
      </c>
      <c r="BK209" s="6">
        <f t="shared" si="101"/>
        <v>16015.198399421264</v>
      </c>
      <c r="BL209" s="6">
        <f t="shared" si="102"/>
        <v>-98627.96721249781</v>
      </c>
      <c r="BM209" s="6">
        <f t="shared" si="103"/>
        <v>-0.71089923797426025</v>
      </c>
      <c r="BN209" s="6">
        <f t="shared" si="104"/>
        <v>9.9309821718421634E-2</v>
      </c>
      <c r="BO209" s="6">
        <f t="shared" si="105"/>
        <v>-0.61158941625583862</v>
      </c>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8" t="s">
        <v>0</v>
      </c>
      <c r="DN209" s="84">
        <v>31840</v>
      </c>
      <c r="DY209" s="8" t="s">
        <v>0</v>
      </c>
      <c r="DZ209" s="8">
        <v>0</v>
      </c>
      <c r="EA209" s="8">
        <v>1</v>
      </c>
      <c r="EB209" s="8">
        <v>0</v>
      </c>
      <c r="EC209" s="8">
        <v>0</v>
      </c>
      <c r="ED209" s="8">
        <v>0</v>
      </c>
      <c r="EE209" s="8">
        <v>1</v>
      </c>
      <c r="EF209" s="8" t="s">
        <v>0</v>
      </c>
    </row>
    <row r="210" spans="1:136" ht="12.75" customHeight="1" x14ac:dyDescent="0.2">
      <c r="A210" s="9">
        <v>363</v>
      </c>
      <c r="B210" s="63"/>
      <c r="C210" s="9">
        <v>7</v>
      </c>
      <c r="D210" s="9" t="s">
        <v>428</v>
      </c>
      <c r="E210" s="9"/>
      <c r="F210" s="2">
        <v>844947</v>
      </c>
      <c r="H210" s="2">
        <v>862965</v>
      </c>
      <c r="I210" s="4">
        <v>-36441976.595228031</v>
      </c>
      <c r="J210" s="4">
        <f t="shared" si="73"/>
        <v>-43.129304672633943</v>
      </c>
      <c r="K210" s="4"/>
      <c r="L210" s="4">
        <v>-18725386.428907171</v>
      </c>
      <c r="M210" s="4">
        <f t="shared" si="74"/>
        <v>-21.698894426665241</v>
      </c>
      <c r="N210" s="21"/>
      <c r="O210" s="4">
        <f t="shared" si="75"/>
        <v>3034360.900896552</v>
      </c>
      <c r="P210" s="4">
        <f t="shared" si="76"/>
        <v>3.5162039027035301</v>
      </c>
      <c r="Q210" s="21"/>
      <c r="R210" s="4">
        <f t="shared" si="77"/>
        <v>-15691025.528010618</v>
      </c>
      <c r="S210" s="4">
        <f t="shared" si="78"/>
        <v>-18.18269052396171</v>
      </c>
      <c r="T210" s="21"/>
      <c r="U210" s="21"/>
      <c r="V210" s="21"/>
      <c r="W210" s="22">
        <v>216382656.28986412</v>
      </c>
      <c r="X210" s="6"/>
      <c r="Y210" s="2">
        <v>31512918.794431414</v>
      </c>
      <c r="Z210" s="82">
        <f t="shared" si="79"/>
        <v>34330473.05957669</v>
      </c>
      <c r="AA210" s="82">
        <f t="shared" si="80"/>
        <v>34335550.593013562</v>
      </c>
      <c r="AB210" s="2"/>
      <c r="AC210" s="2">
        <v>25563321.4621391</v>
      </c>
      <c r="AD210" s="2">
        <v>28322047.509744398</v>
      </c>
      <c r="AE210" s="2">
        <v>2758726.0476052985</v>
      </c>
      <c r="AF210" s="2">
        <f t="shared" si="81"/>
        <v>3.2649693384381488</v>
      </c>
      <c r="AG210" s="83"/>
      <c r="AH210" s="6">
        <v>282883294.66314489</v>
      </c>
      <c r="AI210" s="6">
        <v>2234460.0482377661</v>
      </c>
      <c r="AJ210" s="6">
        <v>5044210.2288172245</v>
      </c>
      <c r="AK210" s="30">
        <f t="shared" si="82"/>
        <v>1412378.8640688229</v>
      </c>
      <c r="AL210" s="6"/>
      <c r="AM210" s="6">
        <f t="shared" si="83"/>
        <v>-33857597.223081768</v>
      </c>
      <c r="AN210" s="6">
        <f t="shared" si="84"/>
        <v>34335550.593013562</v>
      </c>
      <c r="AO210" s="7"/>
      <c r="AP210" s="6">
        <f t="shared" si="85"/>
        <v>477953.3699317947</v>
      </c>
      <c r="AQ210" s="6">
        <f t="shared" si="86"/>
        <v>0.55385023718435245</v>
      </c>
      <c r="AR210" s="7"/>
      <c r="AS210" s="6">
        <f t="shared" si="87"/>
        <v>-477953.3699317947</v>
      </c>
      <c r="AT210" s="6">
        <f t="shared" si="88"/>
        <v>-0.55385023718435245</v>
      </c>
      <c r="AU210" s="7"/>
      <c r="AV210" s="6">
        <f t="shared" si="89"/>
        <v>-19203339.798838966</v>
      </c>
      <c r="AW210" s="6">
        <f t="shared" si="90"/>
        <v>-22.252744663849594</v>
      </c>
      <c r="AX210" s="21"/>
      <c r="AY210" s="6">
        <f t="shared" si="91"/>
        <v>-7159153.1831349405</v>
      </c>
      <c r="AZ210" s="6">
        <f t="shared" si="92"/>
        <v>2234460.0482377661</v>
      </c>
      <c r="BA210" s="6">
        <f t="shared" si="93"/>
        <v>1412378.8640688229</v>
      </c>
      <c r="BB210" s="6"/>
      <c r="BC210" s="6">
        <f t="shared" si="94"/>
        <v>-2454648.7397496318</v>
      </c>
      <c r="BD210" s="6">
        <f t="shared" si="95"/>
        <v>-1057665.5310787149</v>
      </c>
      <c r="BE210" s="6">
        <f t="shared" si="96"/>
        <v>-3512314.2708283467</v>
      </c>
      <c r="BF210" s="6">
        <f t="shared" si="97"/>
        <v>-2.844436031298641</v>
      </c>
      <c r="BG210" s="6">
        <f t="shared" si="98"/>
        <v>-1.2256181085892417</v>
      </c>
      <c r="BH210" s="6">
        <f t="shared" si="99"/>
        <v>-4.0700541398878824</v>
      </c>
      <c r="BI210" s="6"/>
      <c r="BJ210" s="6">
        <f t="shared" si="100"/>
        <v>2454648.7397496318</v>
      </c>
      <c r="BK210" s="6">
        <f t="shared" si="101"/>
        <v>1057665.5310787149</v>
      </c>
      <c r="BL210" s="6">
        <f t="shared" si="102"/>
        <v>3512314.2708283467</v>
      </c>
      <c r="BM210" s="6">
        <f t="shared" si="103"/>
        <v>2.844436031298641</v>
      </c>
      <c r="BN210" s="6">
        <f t="shared" si="104"/>
        <v>1.2256181085892417</v>
      </c>
      <c r="BO210" s="6">
        <f t="shared" si="105"/>
        <v>4.0700541398878824</v>
      </c>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8" t="s">
        <v>0</v>
      </c>
      <c r="DN210" s="84">
        <v>32290</v>
      </c>
      <c r="DY210" s="8" t="s">
        <v>0</v>
      </c>
      <c r="DZ210" s="8">
        <v>0</v>
      </c>
      <c r="EA210" s="8">
        <v>1</v>
      </c>
      <c r="EB210" s="8">
        <v>0</v>
      </c>
      <c r="EC210" s="8">
        <v>0</v>
      </c>
      <c r="ED210" s="8">
        <v>0</v>
      </c>
      <c r="EE210" s="8">
        <v>1</v>
      </c>
      <c r="EF210" s="8" t="s">
        <v>0</v>
      </c>
    </row>
    <row r="211" spans="1:136" ht="12.75" customHeight="1" x14ac:dyDescent="0.2">
      <c r="A211" s="9">
        <v>638</v>
      </c>
      <c r="B211" s="63"/>
      <c r="C211" s="9">
        <v>8</v>
      </c>
      <c r="D211" s="9" t="s">
        <v>83</v>
      </c>
      <c r="E211" s="9"/>
      <c r="F211" s="2">
        <v>8367</v>
      </c>
      <c r="H211" s="2">
        <v>8450</v>
      </c>
      <c r="I211" s="4">
        <v>-611260.50045651849</v>
      </c>
      <c r="J211" s="4">
        <f t="shared" si="73"/>
        <v>-73.05611335682066</v>
      </c>
      <c r="K211" s="4"/>
      <c r="L211" s="4">
        <v>-883837.09417324979</v>
      </c>
      <c r="M211" s="4">
        <f t="shared" si="74"/>
        <v>-104.5961058193195</v>
      </c>
      <c r="N211" s="21"/>
      <c r="O211" s="4">
        <f t="shared" si="75"/>
        <v>227373.85712348</v>
      </c>
      <c r="P211" s="4">
        <f t="shared" si="76"/>
        <v>26.908148772009469</v>
      </c>
      <c r="Q211" s="21"/>
      <c r="R211" s="4">
        <f t="shared" si="77"/>
        <v>-656463.23704976984</v>
      </c>
      <c r="S211" s="4">
        <f t="shared" si="78"/>
        <v>-77.687957047310036</v>
      </c>
      <c r="T211" s="21"/>
      <c r="U211" s="21"/>
      <c r="V211" s="21"/>
      <c r="W211" s="22">
        <v>1958898.4726925497</v>
      </c>
      <c r="X211" s="6"/>
      <c r="Y211" s="2">
        <v>88304.889989286006</v>
      </c>
      <c r="Z211" s="82">
        <f t="shared" si="79"/>
        <v>72067.441949608823</v>
      </c>
      <c r="AA211" s="82">
        <f t="shared" si="80"/>
        <v>72078.100842819345</v>
      </c>
      <c r="AB211" s="2"/>
      <c r="AC211" s="2">
        <v>58496.336306454898</v>
      </c>
      <c r="AD211" s="2">
        <v>42418.380359948504</v>
      </c>
      <c r="AE211" s="2">
        <v>-16077.955946506394</v>
      </c>
      <c r="AF211" s="2">
        <f t="shared" si="81"/>
        <v>-1.921591483985466</v>
      </c>
      <c r="AG211" s="83"/>
      <c r="AH211" s="6">
        <v>496064.50970733695</v>
      </c>
      <c r="AI211" s="6">
        <v>13841.787909437457</v>
      </c>
      <c r="AJ211" s="6">
        <v>20611.55739858446</v>
      </c>
      <c r="AK211" s="30">
        <f t="shared" si="82"/>
        <v>5771.2360716036492</v>
      </c>
      <c r="AL211" s="6"/>
      <c r="AM211" s="6">
        <f t="shared" si="83"/>
        <v>-306510.68170864828</v>
      </c>
      <c r="AN211" s="6">
        <f t="shared" si="84"/>
        <v>72078.100842819345</v>
      </c>
      <c r="AO211" s="7"/>
      <c r="AP211" s="6">
        <f t="shared" si="85"/>
        <v>-234432.58086582893</v>
      </c>
      <c r="AQ211" s="6">
        <f t="shared" si="86"/>
        <v>-27.743500694180938</v>
      </c>
      <c r="AR211" s="7"/>
      <c r="AS211" s="6">
        <f t="shared" si="87"/>
        <v>234432.58086582893</v>
      </c>
      <c r="AT211" s="6">
        <f t="shared" si="88"/>
        <v>27.743500694180938</v>
      </c>
      <c r="AU211" s="7"/>
      <c r="AV211" s="6">
        <f t="shared" si="89"/>
        <v>-649404.51330742089</v>
      </c>
      <c r="AW211" s="6">
        <f t="shared" si="90"/>
        <v>-76.852605125138567</v>
      </c>
      <c r="AX211" s="21"/>
      <c r="AY211" s="6">
        <f t="shared" si="91"/>
        <v>-12554.300238692194</v>
      </c>
      <c r="AZ211" s="6">
        <f t="shared" si="92"/>
        <v>13841.787909437457</v>
      </c>
      <c r="BA211" s="6">
        <f t="shared" si="93"/>
        <v>5771.2360716036492</v>
      </c>
      <c r="BB211" s="6"/>
      <c r="BC211" s="6">
        <f t="shared" si="94"/>
        <v>5618.960702029417</v>
      </c>
      <c r="BD211" s="6">
        <f t="shared" si="95"/>
        <v>1439.7630403195017</v>
      </c>
      <c r="BE211" s="6">
        <f t="shared" si="96"/>
        <v>7058.7237423489187</v>
      </c>
      <c r="BF211" s="6">
        <f t="shared" si="97"/>
        <v>0.66496576355377712</v>
      </c>
      <c r="BG211" s="6">
        <f t="shared" si="98"/>
        <v>0.17038615861769252</v>
      </c>
      <c r="BH211" s="6">
        <f t="shared" si="99"/>
        <v>0.8353519221714697</v>
      </c>
      <c r="BI211" s="6"/>
      <c r="BJ211" s="6">
        <f t="shared" si="100"/>
        <v>-5618.960702029417</v>
      </c>
      <c r="BK211" s="6">
        <f t="shared" si="101"/>
        <v>-1439.7630403195017</v>
      </c>
      <c r="BL211" s="6">
        <f t="shared" si="102"/>
        <v>-7058.7237423489187</v>
      </c>
      <c r="BM211" s="6">
        <f t="shared" si="103"/>
        <v>-0.66496576355377712</v>
      </c>
      <c r="BN211" s="6">
        <f t="shared" si="104"/>
        <v>-0.17038615861769252</v>
      </c>
      <c r="BO211" s="6">
        <f t="shared" si="105"/>
        <v>-0.8353519221714697</v>
      </c>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8" t="s">
        <v>0</v>
      </c>
      <c r="DN211" s="84">
        <v>32362</v>
      </c>
      <c r="DY211" s="8" t="s">
        <v>0</v>
      </c>
      <c r="DZ211" s="8">
        <v>0</v>
      </c>
      <c r="EA211" s="8">
        <v>1</v>
      </c>
      <c r="EB211" s="8">
        <v>0</v>
      </c>
      <c r="EC211" s="8">
        <v>0</v>
      </c>
      <c r="ED211" s="8">
        <v>0</v>
      </c>
      <c r="EE211" s="8">
        <v>1</v>
      </c>
      <c r="EF211" s="8" t="s">
        <v>0</v>
      </c>
    </row>
    <row r="212" spans="1:136" ht="12.75" customHeight="1" x14ac:dyDescent="0.2">
      <c r="A212" s="9">
        <v>614</v>
      </c>
      <c r="B212" s="63"/>
      <c r="C212" s="9">
        <v>8</v>
      </c>
      <c r="D212" s="9" t="s">
        <v>118</v>
      </c>
      <c r="E212" s="9"/>
      <c r="F212" s="2">
        <v>14257</v>
      </c>
      <c r="H212" s="2">
        <v>14626</v>
      </c>
      <c r="I212" s="4">
        <v>634245.84810719709</v>
      </c>
      <c r="J212" s="4">
        <f t="shared" ref="J212:J275" si="106">I212/$F212</f>
        <v>44.486627488756199</v>
      </c>
      <c r="K212" s="4"/>
      <c r="L212" s="4">
        <v>165465.79268309986</v>
      </c>
      <c r="M212" s="4">
        <f t="shared" ref="M212:M275" si="107">L212/$H212</f>
        <v>11.313126807267869</v>
      </c>
      <c r="N212" s="21"/>
      <c r="O212" s="4">
        <f t="shared" ref="O212:O275" si="108">AS212+$BL212</f>
        <v>372918.75607978832</v>
      </c>
      <c r="P212" s="4">
        <f t="shared" ref="P212:P275" si="109">O212/$H212</f>
        <v>25.496974981525252</v>
      </c>
      <c r="Q212" s="21"/>
      <c r="R212" s="4">
        <f t="shared" ref="R212:R275" si="110">$L212+O212</f>
        <v>538384.54876288818</v>
      </c>
      <c r="S212" s="4">
        <f t="shared" ref="S212:S275" si="111">R212/$H212</f>
        <v>36.810101788793119</v>
      </c>
      <c r="T212" s="21"/>
      <c r="U212" s="21"/>
      <c r="V212" s="21"/>
      <c r="W212" s="22">
        <v>1369464.5540779303</v>
      </c>
      <c r="X212" s="6"/>
      <c r="Y212" s="2">
        <v>1186126.2441262661</v>
      </c>
      <c r="Z212" s="82">
        <f t="shared" ref="Z212:Z275" si="112">Y212+AF212*H212</f>
        <v>-162730.70110659394</v>
      </c>
      <c r="AA212" s="82">
        <f t="shared" ref="AA212:AA275" si="113">Z212*$Y$18/Z$18</f>
        <v>-162754.76924496886</v>
      </c>
      <c r="AB212" s="2"/>
      <c r="AC212" s="2">
        <v>1368173.3815877901</v>
      </c>
      <c r="AD212" s="2">
        <v>53346.807802415802</v>
      </c>
      <c r="AE212" s="2">
        <v>-1314826.5737853744</v>
      </c>
      <c r="AF212" s="2">
        <f t="shared" ref="AF212:AF275" si="114">AE212/F212</f>
        <v>-92.223228854974707</v>
      </c>
      <c r="AG212" s="83"/>
      <c r="AH212" s="6">
        <v>1012536.3365333655</v>
      </c>
      <c r="AI212" s="6">
        <v>19773.982727767841</v>
      </c>
      <c r="AJ212" s="6">
        <v>35601.780961191384</v>
      </c>
      <c r="AK212" s="30">
        <f t="shared" ref="AK212:AK275" si="115">AJ212*AK$9</f>
        <v>9968.4986691335889</v>
      </c>
      <c r="AL212" s="6"/>
      <c r="AM212" s="6">
        <f t="shared" ref="AM212:AM275" si="116">-W212*(AA$18/W$17)</f>
        <v>-214281.40350188393</v>
      </c>
      <c r="AN212" s="6">
        <f t="shared" ref="AN212:AN275" si="117">AA212</f>
        <v>-162754.76924496886</v>
      </c>
      <c r="AO212" s="7"/>
      <c r="AP212" s="6">
        <f t="shared" ref="AP212:AP275" si="118">$AM212+AN212</f>
        <v>-377036.1727468528</v>
      </c>
      <c r="AQ212" s="6">
        <f t="shared" ref="AQ212:AQ275" si="119">AP212/$H212</f>
        <v>-25.778488496297879</v>
      </c>
      <c r="AR212" s="7"/>
      <c r="AS212" s="6">
        <f t="shared" ref="AS212:AS275" si="120">-AP212</f>
        <v>377036.1727468528</v>
      </c>
      <c r="AT212" s="6">
        <f t="shared" ref="AT212:AT275" si="121">AS212/$H212</f>
        <v>25.778488496297879</v>
      </c>
      <c r="AU212" s="7"/>
      <c r="AV212" s="6">
        <f t="shared" ref="AV212:AV275" si="122">$L212+AS212</f>
        <v>542501.9654299526</v>
      </c>
      <c r="AW212" s="6">
        <f t="shared" ref="AW212:AW275" si="123">AV212/$H212</f>
        <v>37.091615303565746</v>
      </c>
      <c r="AX212" s="21"/>
      <c r="AY212" s="6">
        <f t="shared" ref="AY212:AY275" si="124">-AH212*($AI$17+$AK$17)/$AH$17</f>
        <v>-25625.064729836973</v>
      </c>
      <c r="AZ212" s="6">
        <f t="shared" ref="AZ212:AZ275" si="125">AI212</f>
        <v>19773.982727767841</v>
      </c>
      <c r="BA212" s="6">
        <f t="shared" ref="BA212:BA275" si="126">AK212</f>
        <v>9968.4986691335889</v>
      </c>
      <c r="BB212" s="6"/>
      <c r="BC212" s="6">
        <f t="shared" ref="BC212:BC275" si="127">$AY212*(AZ$10/-$AY$10)+AZ212</f>
        <v>2990.0540781495547</v>
      </c>
      <c r="BD212" s="6">
        <f t="shared" ref="BD212:BD275" si="128">$AY212*(BA$10/-$AY$10)+BA212</f>
        <v>1127.3625889149171</v>
      </c>
      <c r="BE212" s="6">
        <f t="shared" ref="BE212:BE275" si="129">BC212+BD212</f>
        <v>4117.4166670644718</v>
      </c>
      <c r="BF212" s="6">
        <f t="shared" ref="BF212:BF275" si="130">BC212/$H212</f>
        <v>0.2044341636913411</v>
      </c>
      <c r="BG212" s="6">
        <f t="shared" ref="BG212:BG275" si="131">BD212/$H212</f>
        <v>7.7079351081287911E-2</v>
      </c>
      <c r="BH212" s="6">
        <f t="shared" ref="BH212:BH275" si="132">BE212/$H212</f>
        <v>0.28151351477262898</v>
      </c>
      <c r="BI212" s="6"/>
      <c r="BJ212" s="6">
        <f t="shared" ref="BJ212:BJ275" si="133">-BC212</f>
        <v>-2990.0540781495547</v>
      </c>
      <c r="BK212" s="6">
        <f t="shared" ref="BK212:BK275" si="134">-BD212</f>
        <v>-1127.3625889149171</v>
      </c>
      <c r="BL212" s="6">
        <f t="shared" ref="BL212:BL275" si="135">-BE212</f>
        <v>-4117.4166670644718</v>
      </c>
      <c r="BM212" s="6">
        <f t="shared" ref="BM212:BM275" si="136">BJ212/$H212</f>
        <v>-0.2044341636913411</v>
      </c>
      <c r="BN212" s="6">
        <f t="shared" ref="BN212:BN275" si="137">BK212/$H212</f>
        <v>-7.7079351081287911E-2</v>
      </c>
      <c r="BO212" s="6">
        <f t="shared" ref="BO212:BO275" si="138">BL212/$H212</f>
        <v>-0.28151351477262898</v>
      </c>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8" t="s">
        <v>0</v>
      </c>
      <c r="DN212" s="84">
        <v>32768</v>
      </c>
      <c r="DY212" s="8" t="s">
        <v>0</v>
      </c>
      <c r="DZ212" s="8">
        <v>0</v>
      </c>
      <c r="EA212" s="8">
        <v>1</v>
      </c>
      <c r="EB212" s="8">
        <v>0</v>
      </c>
      <c r="EC212" s="8">
        <v>0</v>
      </c>
      <c r="ED212" s="8">
        <v>0</v>
      </c>
      <c r="EE212" s="8">
        <v>1</v>
      </c>
      <c r="EF212" s="8" t="s">
        <v>0</v>
      </c>
    </row>
    <row r="213" spans="1:136" ht="12.75" customHeight="1" x14ac:dyDescent="0.2">
      <c r="A213" s="9">
        <v>501</v>
      </c>
      <c r="B213" s="63"/>
      <c r="C213" s="9">
        <v>8</v>
      </c>
      <c r="D213" s="9" t="s">
        <v>135</v>
      </c>
      <c r="E213" s="9"/>
      <c r="F213" s="2">
        <v>16833</v>
      </c>
      <c r="H213" s="2">
        <v>17182</v>
      </c>
      <c r="I213" s="4">
        <v>-865.95586755638942</v>
      </c>
      <c r="J213" s="4">
        <f t="shared" si="106"/>
        <v>-5.1443941517043276E-2</v>
      </c>
      <c r="K213" s="4"/>
      <c r="L213" s="4">
        <v>-385669.31320566474</v>
      </c>
      <c r="M213" s="4">
        <f t="shared" si="107"/>
        <v>-22.446124619116794</v>
      </c>
      <c r="N213" s="21"/>
      <c r="O213" s="4">
        <f t="shared" si="108"/>
        <v>369037.49918205867</v>
      </c>
      <c r="P213" s="4">
        <f t="shared" si="109"/>
        <v>21.47814568630303</v>
      </c>
      <c r="Q213" s="21"/>
      <c r="R213" s="4">
        <f t="shared" si="110"/>
        <v>-16631.814023606072</v>
      </c>
      <c r="S213" s="4">
        <f t="shared" si="111"/>
        <v>-0.96797893281376279</v>
      </c>
      <c r="T213" s="21"/>
      <c r="U213" s="21"/>
      <c r="V213" s="21"/>
      <c r="W213" s="22">
        <v>2785652.6187399211</v>
      </c>
      <c r="X213" s="6"/>
      <c r="Y213" s="2">
        <v>74787.288054545366</v>
      </c>
      <c r="Z213" s="82">
        <f t="shared" si="112"/>
        <v>67067.225902504986</v>
      </c>
      <c r="AA213" s="82">
        <f t="shared" si="113"/>
        <v>67077.145255537122</v>
      </c>
      <c r="AB213" s="2"/>
      <c r="AC213" s="2">
        <v>110844.025958228</v>
      </c>
      <c r="AD213" s="2">
        <v>103280.77335636</v>
      </c>
      <c r="AE213" s="2">
        <v>-7563.2526018679928</v>
      </c>
      <c r="AF213" s="2">
        <f t="shared" si="114"/>
        <v>-0.44931103201259387</v>
      </c>
      <c r="AG213" s="83"/>
      <c r="AH213" s="6">
        <v>1538749.3040180008</v>
      </c>
      <c r="AI213" s="6">
        <v>27683.575818874968</v>
      </c>
      <c r="AJ213" s="6">
        <v>39349.336851843138</v>
      </c>
      <c r="AK213" s="30">
        <f t="shared" si="115"/>
        <v>11017.814318516079</v>
      </c>
      <c r="AL213" s="6"/>
      <c r="AM213" s="6">
        <f t="shared" si="116"/>
        <v>-435873.67853722553</v>
      </c>
      <c r="AN213" s="6">
        <f t="shared" si="117"/>
        <v>67077.145255537122</v>
      </c>
      <c r="AO213" s="7"/>
      <c r="AP213" s="6">
        <f t="shared" si="118"/>
        <v>-368796.5332816884</v>
      </c>
      <c r="AQ213" s="6">
        <f t="shared" si="119"/>
        <v>-21.464121364316632</v>
      </c>
      <c r="AR213" s="7"/>
      <c r="AS213" s="6">
        <f t="shared" si="120"/>
        <v>368796.5332816884</v>
      </c>
      <c r="AT213" s="6">
        <f t="shared" si="121"/>
        <v>21.464121364316632</v>
      </c>
      <c r="AU213" s="7"/>
      <c r="AV213" s="6">
        <f t="shared" si="122"/>
        <v>-16872.779923976341</v>
      </c>
      <c r="AW213" s="6">
        <f t="shared" si="123"/>
        <v>-0.98200325480015949</v>
      </c>
      <c r="AX213" s="21"/>
      <c r="AY213" s="6">
        <f t="shared" si="124"/>
        <v>-38942.356037761347</v>
      </c>
      <c r="AZ213" s="6">
        <f t="shared" si="125"/>
        <v>27683.575818874968</v>
      </c>
      <c r="BA213" s="6">
        <f t="shared" si="126"/>
        <v>11017.814318516079</v>
      </c>
      <c r="BB213" s="6"/>
      <c r="BC213" s="6">
        <f t="shared" si="127"/>
        <v>2177.075364076838</v>
      </c>
      <c r="BD213" s="6">
        <f t="shared" si="128"/>
        <v>-2418.0412644471126</v>
      </c>
      <c r="BE213" s="6">
        <f t="shared" si="129"/>
        <v>-240.96590037027454</v>
      </c>
      <c r="BF213" s="6">
        <f t="shared" si="130"/>
        <v>0.1267067491605656</v>
      </c>
      <c r="BG213" s="6">
        <f t="shared" si="131"/>
        <v>-0.14073107114696268</v>
      </c>
      <c r="BH213" s="6">
        <f t="shared" si="132"/>
        <v>-1.4024321986397074E-2</v>
      </c>
      <c r="BI213" s="6"/>
      <c r="BJ213" s="6">
        <f t="shared" si="133"/>
        <v>-2177.075364076838</v>
      </c>
      <c r="BK213" s="6">
        <f t="shared" si="134"/>
        <v>2418.0412644471126</v>
      </c>
      <c r="BL213" s="6">
        <f t="shared" si="135"/>
        <v>240.96590037027454</v>
      </c>
      <c r="BM213" s="6">
        <f t="shared" si="136"/>
        <v>-0.1267067491605656</v>
      </c>
      <c r="BN213" s="6">
        <f t="shared" si="137"/>
        <v>0.14073107114696268</v>
      </c>
      <c r="BO213" s="6">
        <f t="shared" si="138"/>
        <v>1.4024321986397074E-2</v>
      </c>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8" t="s">
        <v>0</v>
      </c>
      <c r="DN213" s="84">
        <v>33145</v>
      </c>
      <c r="DY213" s="8" t="s">
        <v>0</v>
      </c>
      <c r="DZ213" s="8">
        <v>0</v>
      </c>
      <c r="EA213" s="8">
        <v>1</v>
      </c>
      <c r="EB213" s="8">
        <v>0</v>
      </c>
      <c r="EC213" s="8">
        <v>0</v>
      </c>
      <c r="ED213" s="8">
        <v>0</v>
      </c>
      <c r="EE213" s="8">
        <v>1</v>
      </c>
      <c r="EF213" s="8" t="s">
        <v>0</v>
      </c>
    </row>
    <row r="214" spans="1:136" ht="12.75" customHeight="1" x14ac:dyDescent="0.2">
      <c r="A214" s="9">
        <v>523</v>
      </c>
      <c r="B214" s="63"/>
      <c r="C214" s="9">
        <v>8</v>
      </c>
      <c r="D214" s="9" t="s">
        <v>139</v>
      </c>
      <c r="E214" s="9"/>
      <c r="F214" s="2">
        <v>17872</v>
      </c>
      <c r="H214" s="2">
        <v>18051</v>
      </c>
      <c r="I214" s="4">
        <v>508749.17924140999</v>
      </c>
      <c r="J214" s="4">
        <f t="shared" si="106"/>
        <v>28.466270100795096</v>
      </c>
      <c r="K214" s="4"/>
      <c r="L214" s="4">
        <v>408892.38038825616</v>
      </c>
      <c r="M214" s="4">
        <f t="shared" si="107"/>
        <v>22.65206251112161</v>
      </c>
      <c r="N214" s="21"/>
      <c r="O214" s="4">
        <f t="shared" si="108"/>
        <v>-42901.902171995753</v>
      </c>
      <c r="P214" s="4">
        <f t="shared" si="109"/>
        <v>-2.3767050120212594</v>
      </c>
      <c r="Q214" s="21"/>
      <c r="R214" s="4">
        <f t="shared" si="110"/>
        <v>365990.47821626044</v>
      </c>
      <c r="S214" s="4">
        <f t="shared" si="111"/>
        <v>20.275357499100352</v>
      </c>
      <c r="T214" s="21"/>
      <c r="U214" s="21"/>
      <c r="V214" s="21"/>
      <c r="W214" s="22">
        <v>3748866.7793073063</v>
      </c>
      <c r="X214" s="6"/>
      <c r="Y214" s="2">
        <v>828841.29427101277</v>
      </c>
      <c r="Z214" s="82">
        <f t="shared" si="112"/>
        <v>599979.69503262918</v>
      </c>
      <c r="AA214" s="82">
        <f t="shared" si="113"/>
        <v>600068.43301645142</v>
      </c>
      <c r="AB214" s="2"/>
      <c r="AC214" s="2">
        <v>490291.55346096901</v>
      </c>
      <c r="AD214" s="2">
        <v>263699.425513022</v>
      </c>
      <c r="AE214" s="2">
        <v>-226592.12794794701</v>
      </c>
      <c r="AF214" s="2">
        <f t="shared" si="114"/>
        <v>-12.678610561098198</v>
      </c>
      <c r="AG214" s="83"/>
      <c r="AH214" s="6">
        <v>1348944.772380695</v>
      </c>
      <c r="AI214" s="6">
        <v>41525.363728312477</v>
      </c>
      <c r="AJ214" s="6">
        <v>78698.673703686276</v>
      </c>
      <c r="AK214" s="30">
        <f t="shared" si="115"/>
        <v>22035.628637032158</v>
      </c>
      <c r="AL214" s="6"/>
      <c r="AM214" s="6">
        <f t="shared" si="116"/>
        <v>-586588.70185393933</v>
      </c>
      <c r="AN214" s="6">
        <f t="shared" si="117"/>
        <v>600068.43301645142</v>
      </c>
      <c r="AO214" s="7"/>
      <c r="AP214" s="6">
        <f t="shared" si="118"/>
        <v>13479.731162512093</v>
      </c>
      <c r="AQ214" s="6">
        <f t="shared" si="119"/>
        <v>0.74675813874644581</v>
      </c>
      <c r="AR214" s="7"/>
      <c r="AS214" s="6">
        <f t="shared" si="120"/>
        <v>-13479.731162512093</v>
      </c>
      <c r="AT214" s="6">
        <f t="shared" si="121"/>
        <v>-0.74675813874644581</v>
      </c>
      <c r="AU214" s="7"/>
      <c r="AV214" s="6">
        <f t="shared" si="122"/>
        <v>395412.64922574407</v>
      </c>
      <c r="AW214" s="6">
        <f t="shared" si="123"/>
        <v>21.905304372375163</v>
      </c>
      <c r="AX214" s="21"/>
      <c r="AY214" s="6">
        <f t="shared" si="124"/>
        <v>-34138.821355860993</v>
      </c>
      <c r="AZ214" s="6">
        <f t="shared" si="125"/>
        <v>41525.363728312477</v>
      </c>
      <c r="BA214" s="6">
        <f t="shared" si="126"/>
        <v>22035.628637032158</v>
      </c>
      <c r="BB214" s="6"/>
      <c r="BC214" s="6">
        <f t="shared" si="127"/>
        <v>19165.086872048661</v>
      </c>
      <c r="BD214" s="6">
        <f t="shared" si="128"/>
        <v>10257.084137435002</v>
      </c>
      <c r="BE214" s="6">
        <f t="shared" si="129"/>
        <v>29422.171009483664</v>
      </c>
      <c r="BF214" s="6">
        <f t="shared" si="130"/>
        <v>1.0617188450528314</v>
      </c>
      <c r="BG214" s="6">
        <f t="shared" si="131"/>
        <v>0.56822802822198226</v>
      </c>
      <c r="BH214" s="6">
        <f t="shared" si="132"/>
        <v>1.6299468732748137</v>
      </c>
      <c r="BI214" s="6"/>
      <c r="BJ214" s="6">
        <f t="shared" si="133"/>
        <v>-19165.086872048661</v>
      </c>
      <c r="BK214" s="6">
        <f t="shared" si="134"/>
        <v>-10257.084137435002</v>
      </c>
      <c r="BL214" s="6">
        <f t="shared" si="135"/>
        <v>-29422.171009483664</v>
      </c>
      <c r="BM214" s="6">
        <f t="shared" si="136"/>
        <v>-1.0617188450528314</v>
      </c>
      <c r="BN214" s="6">
        <f t="shared" si="137"/>
        <v>-0.56822802822198226</v>
      </c>
      <c r="BO214" s="6">
        <f t="shared" si="138"/>
        <v>-1.6299468732748137</v>
      </c>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8" t="s">
        <v>0</v>
      </c>
      <c r="DN214" s="84">
        <v>33178</v>
      </c>
      <c r="DY214" s="8" t="s">
        <v>0</v>
      </c>
      <c r="DZ214" s="8">
        <v>0</v>
      </c>
      <c r="EA214" s="8">
        <v>1</v>
      </c>
      <c r="EB214" s="8">
        <v>0</v>
      </c>
      <c r="EC214" s="8">
        <v>0</v>
      </c>
      <c r="ED214" s="8">
        <v>0</v>
      </c>
      <c r="EE214" s="8">
        <v>1</v>
      </c>
      <c r="EF214" s="8" t="s">
        <v>0</v>
      </c>
    </row>
    <row r="215" spans="1:136" ht="12.75" customHeight="1" x14ac:dyDescent="0.2">
      <c r="A215" s="9">
        <v>1842</v>
      </c>
      <c r="B215" s="63"/>
      <c r="C215" s="9">
        <v>8</v>
      </c>
      <c r="D215" s="9" t="s">
        <v>153</v>
      </c>
      <c r="E215" s="9"/>
      <c r="F215" s="2">
        <v>19034</v>
      </c>
      <c r="H215" s="2">
        <v>19391</v>
      </c>
      <c r="I215" s="4">
        <v>261600.4102966995</v>
      </c>
      <c r="J215" s="4">
        <f t="shared" si="106"/>
        <v>13.74384839217713</v>
      </c>
      <c r="K215" s="4"/>
      <c r="L215" s="4">
        <v>-130961.70036448399</v>
      </c>
      <c r="M215" s="4">
        <f t="shared" si="107"/>
        <v>-6.7537362881998861</v>
      </c>
      <c r="N215" s="21"/>
      <c r="O215" s="4">
        <f t="shared" si="108"/>
        <v>261437.93859989115</v>
      </c>
      <c r="P215" s="4">
        <f t="shared" si="109"/>
        <v>13.48243714093606</v>
      </c>
      <c r="Q215" s="21"/>
      <c r="R215" s="4">
        <f t="shared" si="110"/>
        <v>130476.23823540716</v>
      </c>
      <c r="S215" s="4">
        <f t="shared" si="111"/>
        <v>6.7287008527361749</v>
      </c>
      <c r="T215" s="21"/>
      <c r="U215" s="21"/>
      <c r="V215" s="21"/>
      <c r="W215" s="22">
        <v>2578105.1843759646</v>
      </c>
      <c r="X215" s="6"/>
      <c r="Y215" s="2">
        <v>208668.69580029641</v>
      </c>
      <c r="Z215" s="82">
        <f t="shared" si="112"/>
        <v>114091.01601443482</v>
      </c>
      <c r="AA215" s="82">
        <f t="shared" si="113"/>
        <v>114107.89026337552</v>
      </c>
      <c r="AB215" s="2"/>
      <c r="AC215" s="2">
        <v>224824.11684090999</v>
      </c>
      <c r="AD215" s="2">
        <v>131987.669156722</v>
      </c>
      <c r="AE215" s="2">
        <v>-92836.447684187995</v>
      </c>
      <c r="AF215" s="2">
        <f t="shared" si="114"/>
        <v>-4.877400845024062</v>
      </c>
      <c r="AG215" s="83"/>
      <c r="AH215" s="6">
        <v>1146246.1548129397</v>
      </c>
      <c r="AI215" s="6">
        <v>39547.965455535683</v>
      </c>
      <c r="AJ215" s="6">
        <v>61834.67219575357</v>
      </c>
      <c r="AK215" s="30">
        <f t="shared" si="115"/>
        <v>17313.708214811002</v>
      </c>
      <c r="AL215" s="6"/>
      <c r="AM215" s="6">
        <f t="shared" si="116"/>
        <v>-403398.53677740972</v>
      </c>
      <c r="AN215" s="6">
        <f t="shared" si="117"/>
        <v>114107.89026337552</v>
      </c>
      <c r="AO215" s="7"/>
      <c r="AP215" s="6">
        <f t="shared" si="118"/>
        <v>-289290.64651403419</v>
      </c>
      <c r="AQ215" s="6">
        <f t="shared" si="119"/>
        <v>-14.918810093034613</v>
      </c>
      <c r="AR215" s="7"/>
      <c r="AS215" s="6">
        <f t="shared" si="120"/>
        <v>289290.64651403419</v>
      </c>
      <c r="AT215" s="6">
        <f t="shared" si="121"/>
        <v>14.918810093034613</v>
      </c>
      <c r="AU215" s="7"/>
      <c r="AV215" s="6">
        <f t="shared" si="122"/>
        <v>158328.9461495502</v>
      </c>
      <c r="AW215" s="6">
        <f t="shared" si="123"/>
        <v>8.1650738048347282</v>
      </c>
      <c r="AX215" s="21"/>
      <c r="AY215" s="6">
        <f t="shared" si="124"/>
        <v>-29008.96575620367</v>
      </c>
      <c r="AZ215" s="6">
        <f t="shared" si="125"/>
        <v>39547.965455535683</v>
      </c>
      <c r="BA215" s="6">
        <f t="shared" si="126"/>
        <v>17313.708214811002</v>
      </c>
      <c r="BB215" s="6"/>
      <c r="BC215" s="6">
        <f t="shared" si="127"/>
        <v>20547.646174998197</v>
      </c>
      <c r="BD215" s="6">
        <f t="shared" si="128"/>
        <v>7305.0617391448359</v>
      </c>
      <c r="BE215" s="6">
        <f t="shared" si="129"/>
        <v>27852.707914143033</v>
      </c>
      <c r="BF215" s="6">
        <f t="shared" si="130"/>
        <v>1.0596486088906296</v>
      </c>
      <c r="BG215" s="6">
        <f t="shared" si="131"/>
        <v>0.37672434320792303</v>
      </c>
      <c r="BH215" s="6">
        <f t="shared" si="132"/>
        <v>1.4363729520985526</v>
      </c>
      <c r="BI215" s="6"/>
      <c r="BJ215" s="6">
        <f t="shared" si="133"/>
        <v>-20547.646174998197</v>
      </c>
      <c r="BK215" s="6">
        <f t="shared" si="134"/>
        <v>-7305.0617391448359</v>
      </c>
      <c r="BL215" s="6">
        <f t="shared" si="135"/>
        <v>-27852.707914143033</v>
      </c>
      <c r="BM215" s="6">
        <f t="shared" si="136"/>
        <v>-1.0596486088906296</v>
      </c>
      <c r="BN215" s="6">
        <f t="shared" si="137"/>
        <v>-0.37672434320792303</v>
      </c>
      <c r="BO215" s="6">
        <f t="shared" si="138"/>
        <v>-1.4363729520985526</v>
      </c>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8" t="s">
        <v>0</v>
      </c>
      <c r="DN215" s="84">
        <v>33564</v>
      </c>
      <c r="DY215" s="8" t="s">
        <v>0</v>
      </c>
      <c r="DZ215" s="8">
        <v>0</v>
      </c>
      <c r="EA215" s="8">
        <v>1</v>
      </c>
      <c r="EB215" s="8">
        <v>0</v>
      </c>
      <c r="EC215" s="8">
        <v>0</v>
      </c>
      <c r="ED215" s="8">
        <v>0</v>
      </c>
      <c r="EE215" s="8">
        <v>1</v>
      </c>
      <c r="EF215" s="8" t="s">
        <v>0</v>
      </c>
    </row>
    <row r="216" spans="1:136" ht="12.75" customHeight="1" x14ac:dyDescent="0.2">
      <c r="A216" s="9">
        <v>482</v>
      </c>
      <c r="B216" s="63"/>
      <c r="C216" s="9">
        <v>8</v>
      </c>
      <c r="D216" s="9" t="s">
        <v>156</v>
      </c>
      <c r="E216" s="9"/>
      <c r="F216" s="2">
        <v>20008</v>
      </c>
      <c r="H216" s="2">
        <v>20069</v>
      </c>
      <c r="I216" s="4">
        <v>-275468.67364641326</v>
      </c>
      <c r="J216" s="4">
        <f t="shared" si="106"/>
        <v>-13.767926511715977</v>
      </c>
      <c r="K216" s="4"/>
      <c r="L216" s="4">
        <v>-907215.96071100887</v>
      </c>
      <c r="M216" s="4">
        <f t="shared" si="107"/>
        <v>-45.204841332951759</v>
      </c>
      <c r="N216" s="21"/>
      <c r="O216" s="4">
        <f t="shared" si="108"/>
        <v>469855.90437683236</v>
      </c>
      <c r="P216" s="4">
        <f t="shared" si="109"/>
        <v>23.412023736949145</v>
      </c>
      <c r="Q216" s="21"/>
      <c r="R216" s="4">
        <f t="shared" si="110"/>
        <v>-437360.05633417651</v>
      </c>
      <c r="S216" s="4">
        <f t="shared" si="111"/>
        <v>-21.792817596002617</v>
      </c>
      <c r="T216" s="21"/>
      <c r="U216" s="21"/>
      <c r="V216" s="21"/>
      <c r="W216" s="22">
        <v>5824927.9898689166</v>
      </c>
      <c r="X216" s="6"/>
      <c r="Y216" s="2">
        <v>505676.32316984184</v>
      </c>
      <c r="Z216" s="82">
        <f t="shared" si="112"/>
        <v>440183.45854352909</v>
      </c>
      <c r="AA216" s="82">
        <f t="shared" si="113"/>
        <v>440248.56240112038</v>
      </c>
      <c r="AB216" s="2"/>
      <c r="AC216" s="2">
        <v>420938.90128521802</v>
      </c>
      <c r="AD216" s="2">
        <v>355645.10311673599</v>
      </c>
      <c r="AE216" s="2">
        <v>-65293.798168482026</v>
      </c>
      <c r="AF216" s="2">
        <f t="shared" si="114"/>
        <v>-3.2633845546022604</v>
      </c>
      <c r="AG216" s="83"/>
      <c r="AH216" s="6">
        <v>2463855.0510604698</v>
      </c>
      <c r="AI216" s="6">
        <v>39547.965455535683</v>
      </c>
      <c r="AJ216" s="6">
        <v>86193.785484989698</v>
      </c>
      <c r="AK216" s="30">
        <f t="shared" si="115"/>
        <v>24134.259935797119</v>
      </c>
      <c r="AL216" s="6"/>
      <c r="AM216" s="6">
        <f t="shared" si="116"/>
        <v>-911431.94706994283</v>
      </c>
      <c r="AN216" s="6">
        <f t="shared" si="117"/>
        <v>440248.56240112038</v>
      </c>
      <c r="AO216" s="7"/>
      <c r="AP216" s="6">
        <f t="shared" si="118"/>
        <v>-471183.38466882246</v>
      </c>
      <c r="AQ216" s="6">
        <f t="shared" si="119"/>
        <v>-23.478169548498801</v>
      </c>
      <c r="AR216" s="7"/>
      <c r="AS216" s="6">
        <f t="shared" si="120"/>
        <v>471183.38466882246</v>
      </c>
      <c r="AT216" s="6">
        <f t="shared" si="121"/>
        <v>23.478169548498801</v>
      </c>
      <c r="AU216" s="7"/>
      <c r="AV216" s="6">
        <f t="shared" si="122"/>
        <v>-436032.57604218641</v>
      </c>
      <c r="AW216" s="6">
        <f t="shared" si="123"/>
        <v>-21.726671784452957</v>
      </c>
      <c r="AX216" s="21"/>
      <c r="AY216" s="6">
        <f t="shared" si="124"/>
        <v>-62354.745099342741</v>
      </c>
      <c r="AZ216" s="6">
        <f t="shared" si="125"/>
        <v>39547.965455535683</v>
      </c>
      <c r="BA216" s="6">
        <f t="shared" si="126"/>
        <v>24134.259935797119</v>
      </c>
      <c r="BB216" s="6"/>
      <c r="BC216" s="6">
        <f t="shared" si="127"/>
        <v>-1293.2032886715169</v>
      </c>
      <c r="BD216" s="6">
        <f t="shared" si="128"/>
        <v>2620.6835806616145</v>
      </c>
      <c r="BE216" s="6">
        <f t="shared" si="129"/>
        <v>1327.4802919900976</v>
      </c>
      <c r="BF216" s="6">
        <f t="shared" si="130"/>
        <v>-6.4437853837835318E-2</v>
      </c>
      <c r="BG216" s="6">
        <f t="shared" si="131"/>
        <v>0.13058366538749389</v>
      </c>
      <c r="BH216" s="6">
        <f t="shared" si="132"/>
        <v>6.6145811549658554E-2</v>
      </c>
      <c r="BI216" s="6"/>
      <c r="BJ216" s="6">
        <f t="shared" si="133"/>
        <v>1293.2032886715169</v>
      </c>
      <c r="BK216" s="6">
        <f t="shared" si="134"/>
        <v>-2620.6835806616145</v>
      </c>
      <c r="BL216" s="6">
        <f t="shared" si="135"/>
        <v>-1327.4802919900976</v>
      </c>
      <c r="BM216" s="6">
        <f t="shared" si="136"/>
        <v>6.4437853837835318E-2</v>
      </c>
      <c r="BN216" s="6">
        <f t="shared" si="137"/>
        <v>-0.13058366538749389</v>
      </c>
      <c r="BO216" s="6">
        <f t="shared" si="138"/>
        <v>-6.6145811549658554E-2</v>
      </c>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8" t="s">
        <v>0</v>
      </c>
      <c r="DN216" s="84">
        <v>33590</v>
      </c>
      <c r="DY216" s="8" t="s">
        <v>0</v>
      </c>
      <c r="DZ216" s="8">
        <v>0</v>
      </c>
      <c r="EA216" s="8">
        <v>1</v>
      </c>
      <c r="EB216" s="8">
        <v>0</v>
      </c>
      <c r="EC216" s="8">
        <v>0</v>
      </c>
      <c r="ED216" s="8">
        <v>0</v>
      </c>
      <c r="EE216" s="8">
        <v>1</v>
      </c>
      <c r="EF216" s="8" t="s">
        <v>0</v>
      </c>
    </row>
    <row r="217" spans="1:136" ht="12.75" customHeight="1" x14ac:dyDescent="0.2">
      <c r="A217" s="9">
        <v>534</v>
      </c>
      <c r="B217" s="63"/>
      <c r="C217" s="9">
        <v>8</v>
      </c>
      <c r="D217" s="9" t="s">
        <v>169</v>
      </c>
      <c r="E217" s="9"/>
      <c r="F217" s="2">
        <v>21316</v>
      </c>
      <c r="H217" s="2">
        <v>21966</v>
      </c>
      <c r="I217" s="4">
        <v>-554055.81882323883</v>
      </c>
      <c r="J217" s="4">
        <f t="shared" si="106"/>
        <v>-25.992485401728224</v>
      </c>
      <c r="K217" s="4"/>
      <c r="L217" s="4">
        <v>-1060463.7967043561</v>
      </c>
      <c r="M217" s="4">
        <f t="shared" si="107"/>
        <v>-48.277510548318133</v>
      </c>
      <c r="N217" s="21"/>
      <c r="O217" s="4">
        <f t="shared" si="108"/>
        <v>338115.03978888318</v>
      </c>
      <c r="P217" s="4">
        <f t="shared" si="109"/>
        <v>15.392654092182608</v>
      </c>
      <c r="Q217" s="21"/>
      <c r="R217" s="4">
        <f t="shared" si="110"/>
        <v>-722348.75691547291</v>
      </c>
      <c r="S217" s="4">
        <f t="shared" si="111"/>
        <v>-32.884856456135523</v>
      </c>
      <c r="T217" s="21"/>
      <c r="U217" s="21"/>
      <c r="V217" s="21"/>
      <c r="W217" s="22">
        <v>4693926.636717231</v>
      </c>
      <c r="X217" s="6"/>
      <c r="Y217" s="2">
        <v>389989.62413326028</v>
      </c>
      <c r="Z217" s="82">
        <f t="shared" si="112"/>
        <v>366769.56102368596</v>
      </c>
      <c r="AA217" s="82">
        <f t="shared" si="113"/>
        <v>366823.80684507301</v>
      </c>
      <c r="AB217" s="2"/>
      <c r="AC217" s="2">
        <v>366876.73422599898</v>
      </c>
      <c r="AD217" s="2">
        <v>344343.78033163102</v>
      </c>
      <c r="AE217" s="2">
        <v>-22532.953894367965</v>
      </c>
      <c r="AF217" s="2">
        <f t="shared" si="114"/>
        <v>-1.0570911003175063</v>
      </c>
      <c r="AG217" s="83"/>
      <c r="AH217" s="6">
        <v>2097589.6765271765</v>
      </c>
      <c r="AI217" s="6">
        <v>47457.558546642809</v>
      </c>
      <c r="AJ217" s="6">
        <v>125543.12233683265</v>
      </c>
      <c r="AK217" s="30">
        <f t="shared" si="115"/>
        <v>35152.074254313142</v>
      </c>
      <c r="AL217" s="6"/>
      <c r="AM217" s="6">
        <f t="shared" si="116"/>
        <v>-734463.10432464769</v>
      </c>
      <c r="AN217" s="6">
        <f t="shared" si="117"/>
        <v>366823.80684507301</v>
      </c>
      <c r="AO217" s="7"/>
      <c r="AP217" s="6">
        <f t="shared" si="118"/>
        <v>-367639.29747957468</v>
      </c>
      <c r="AQ217" s="6">
        <f t="shared" si="119"/>
        <v>-16.736743033760114</v>
      </c>
      <c r="AR217" s="7"/>
      <c r="AS217" s="6">
        <f t="shared" si="120"/>
        <v>367639.29747957468</v>
      </c>
      <c r="AT217" s="6">
        <f t="shared" si="121"/>
        <v>16.736743033760114</v>
      </c>
      <c r="AU217" s="7"/>
      <c r="AV217" s="6">
        <f t="shared" si="122"/>
        <v>-692824.49922478141</v>
      </c>
      <c r="AW217" s="6">
        <f t="shared" si="123"/>
        <v>-31.540767514558016</v>
      </c>
      <c r="AX217" s="21"/>
      <c r="AY217" s="6">
        <f t="shared" si="124"/>
        <v>-53085.375110264482</v>
      </c>
      <c r="AZ217" s="6">
        <f t="shared" si="125"/>
        <v>47457.558546642809</v>
      </c>
      <c r="BA217" s="6">
        <f t="shared" si="126"/>
        <v>35152.074254313142</v>
      </c>
      <c r="BB217" s="6"/>
      <c r="BC217" s="6">
        <f t="shared" si="127"/>
        <v>12687.650350021839</v>
      </c>
      <c r="BD217" s="6">
        <f t="shared" si="128"/>
        <v>16836.607340669663</v>
      </c>
      <c r="BE217" s="6">
        <f t="shared" si="129"/>
        <v>29524.257690691502</v>
      </c>
      <c r="BF217" s="6">
        <f t="shared" si="130"/>
        <v>0.5776040403360575</v>
      </c>
      <c r="BG217" s="6">
        <f t="shared" si="131"/>
        <v>0.76648490124144875</v>
      </c>
      <c r="BH217" s="6">
        <f t="shared" si="132"/>
        <v>1.3440889415775061</v>
      </c>
      <c r="BI217" s="6"/>
      <c r="BJ217" s="6">
        <f t="shared" si="133"/>
        <v>-12687.650350021839</v>
      </c>
      <c r="BK217" s="6">
        <f t="shared" si="134"/>
        <v>-16836.607340669663</v>
      </c>
      <c r="BL217" s="6">
        <f t="shared" si="135"/>
        <v>-29524.257690691502</v>
      </c>
      <c r="BM217" s="6">
        <f t="shared" si="136"/>
        <v>-0.5776040403360575</v>
      </c>
      <c r="BN217" s="6">
        <f t="shared" si="137"/>
        <v>-0.76648490124144875</v>
      </c>
      <c r="BO217" s="6">
        <f t="shared" si="138"/>
        <v>-1.3440889415775061</v>
      </c>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8" t="s">
        <v>0</v>
      </c>
      <c r="DN217" s="84">
        <v>33698</v>
      </c>
      <c r="DY217" s="8" t="s">
        <v>0</v>
      </c>
      <c r="DZ217" s="8">
        <v>0</v>
      </c>
      <c r="EA217" s="8">
        <v>1</v>
      </c>
      <c r="EB217" s="8">
        <v>0</v>
      </c>
      <c r="EC217" s="8">
        <v>0</v>
      </c>
      <c r="ED217" s="8">
        <v>0</v>
      </c>
      <c r="EE217" s="8">
        <v>1</v>
      </c>
      <c r="EF217" s="8" t="s">
        <v>0</v>
      </c>
    </row>
    <row r="218" spans="1:136" ht="12.75" customHeight="1" x14ac:dyDescent="0.2">
      <c r="A218" s="9">
        <v>553</v>
      </c>
      <c r="B218" s="63"/>
      <c r="C218" s="9">
        <v>8</v>
      </c>
      <c r="D218" s="9" t="s">
        <v>177</v>
      </c>
      <c r="E218" s="9"/>
      <c r="F218" s="2">
        <v>22717</v>
      </c>
      <c r="H218" s="2">
        <v>22800</v>
      </c>
      <c r="I218" s="4">
        <v>-31170.40143168997</v>
      </c>
      <c r="J218" s="4">
        <f t="shared" si="106"/>
        <v>-1.3721178602671995</v>
      </c>
      <c r="K218" s="4"/>
      <c r="L218" s="4">
        <v>-509407.62081775256</v>
      </c>
      <c r="M218" s="4">
        <f t="shared" si="107"/>
        <v>-22.342439509550552</v>
      </c>
      <c r="N218" s="21"/>
      <c r="O218" s="4">
        <f t="shared" si="108"/>
        <v>658300.67920958262</v>
      </c>
      <c r="P218" s="4">
        <f t="shared" si="109"/>
        <v>28.872836807437835</v>
      </c>
      <c r="Q218" s="21"/>
      <c r="R218" s="4">
        <f t="shared" si="110"/>
        <v>148893.05839183007</v>
      </c>
      <c r="S218" s="4">
        <f t="shared" si="111"/>
        <v>6.5303972978872835</v>
      </c>
      <c r="T218" s="21"/>
      <c r="U218" s="21"/>
      <c r="V218" s="21"/>
      <c r="W218" s="22">
        <v>4178821.2427049573</v>
      </c>
      <c r="X218" s="6"/>
      <c r="Y218" s="2">
        <v>377080.64438575279</v>
      </c>
      <c r="Z218" s="82">
        <f t="shared" si="112"/>
        <v>-22823.91804110934</v>
      </c>
      <c r="AA218" s="82">
        <f t="shared" si="113"/>
        <v>-22827.293736131458</v>
      </c>
      <c r="AB218" s="2"/>
      <c r="AC218" s="2">
        <v>684216.29712171794</v>
      </c>
      <c r="AD218" s="2">
        <v>285767.52761947998</v>
      </c>
      <c r="AE218" s="2">
        <v>-398448.76950223796</v>
      </c>
      <c r="AF218" s="2">
        <f t="shared" si="114"/>
        <v>-17.539673790651847</v>
      </c>
      <c r="AG218" s="83"/>
      <c r="AH218" s="6">
        <v>2028819.7062552478</v>
      </c>
      <c r="AI218" s="6">
        <v>43502.762001089221</v>
      </c>
      <c r="AJ218" s="6">
        <v>93688.897266293221</v>
      </c>
      <c r="AK218" s="30">
        <f t="shared" si="115"/>
        <v>26232.891234562103</v>
      </c>
      <c r="AL218" s="6"/>
      <c r="AM218" s="6">
        <f t="shared" si="116"/>
        <v>-653864.08009166282</v>
      </c>
      <c r="AN218" s="6">
        <f t="shared" si="117"/>
        <v>-22827.293736131458</v>
      </c>
      <c r="AO218" s="7"/>
      <c r="AP218" s="6">
        <f t="shared" si="118"/>
        <v>-676691.37382779433</v>
      </c>
      <c r="AQ218" s="6">
        <f t="shared" si="119"/>
        <v>-29.679446220517296</v>
      </c>
      <c r="AR218" s="7"/>
      <c r="AS218" s="6">
        <f t="shared" si="120"/>
        <v>676691.37382779433</v>
      </c>
      <c r="AT218" s="6">
        <f t="shared" si="121"/>
        <v>29.679446220517296</v>
      </c>
      <c r="AU218" s="7"/>
      <c r="AV218" s="6">
        <f t="shared" si="122"/>
        <v>167283.75301004178</v>
      </c>
      <c r="AW218" s="6">
        <f t="shared" si="123"/>
        <v>7.3370067109667447</v>
      </c>
      <c r="AX218" s="21"/>
      <c r="AY218" s="6">
        <f t="shared" si="124"/>
        <v>-51344.958617439617</v>
      </c>
      <c r="AZ218" s="6">
        <f t="shared" si="125"/>
        <v>43502.762001089221</v>
      </c>
      <c r="BA218" s="6">
        <f t="shared" si="126"/>
        <v>26232.891234562103</v>
      </c>
      <c r="BB218" s="6"/>
      <c r="BC218" s="6">
        <f t="shared" si="127"/>
        <v>9872.7934121984508</v>
      </c>
      <c r="BD218" s="6">
        <f t="shared" si="128"/>
        <v>8517.9012060132845</v>
      </c>
      <c r="BE218" s="6">
        <f t="shared" si="129"/>
        <v>18390.694618211735</v>
      </c>
      <c r="BF218" s="6">
        <f t="shared" si="130"/>
        <v>0.4330172549209847</v>
      </c>
      <c r="BG218" s="6">
        <f t="shared" si="131"/>
        <v>0.37359215815847741</v>
      </c>
      <c r="BH218" s="6">
        <f t="shared" si="132"/>
        <v>0.8066094130794621</v>
      </c>
      <c r="BI218" s="6"/>
      <c r="BJ218" s="6">
        <f t="shared" si="133"/>
        <v>-9872.7934121984508</v>
      </c>
      <c r="BK218" s="6">
        <f t="shared" si="134"/>
        <v>-8517.9012060132845</v>
      </c>
      <c r="BL218" s="6">
        <f t="shared" si="135"/>
        <v>-18390.694618211735</v>
      </c>
      <c r="BM218" s="6">
        <f t="shared" si="136"/>
        <v>-0.4330172549209847</v>
      </c>
      <c r="BN218" s="6">
        <f t="shared" si="137"/>
        <v>-0.37359215815847741</v>
      </c>
      <c r="BO218" s="6">
        <f t="shared" si="138"/>
        <v>-0.8066094130794621</v>
      </c>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8" t="s">
        <v>0</v>
      </c>
      <c r="DN218" s="84">
        <v>33779</v>
      </c>
      <c r="DY218" s="8" t="s">
        <v>0</v>
      </c>
      <c r="DZ218" s="8">
        <v>0</v>
      </c>
      <c r="EA218" s="8">
        <v>1</v>
      </c>
      <c r="EB218" s="8">
        <v>0</v>
      </c>
      <c r="EC218" s="8">
        <v>0</v>
      </c>
      <c r="ED218" s="8">
        <v>0</v>
      </c>
      <c r="EE218" s="8">
        <v>1</v>
      </c>
      <c r="EF218" s="8" t="s">
        <v>0</v>
      </c>
    </row>
    <row r="219" spans="1:136" ht="12.75" customHeight="1" x14ac:dyDescent="0.2">
      <c r="A219" s="9">
        <v>579</v>
      </c>
      <c r="B219" s="63"/>
      <c r="C219" s="9">
        <v>8</v>
      </c>
      <c r="D219" s="9" t="s">
        <v>197</v>
      </c>
      <c r="E219" s="9"/>
      <c r="F219" s="2">
        <v>23608</v>
      </c>
      <c r="H219" s="2">
        <v>24426</v>
      </c>
      <c r="I219" s="4">
        <v>-2185452.074331142</v>
      </c>
      <c r="J219" s="4">
        <f t="shared" si="106"/>
        <v>-92.572520939136822</v>
      </c>
      <c r="K219" s="4"/>
      <c r="L219" s="4">
        <v>-2823350.4015717194</v>
      </c>
      <c r="M219" s="4">
        <f t="shared" si="107"/>
        <v>-115.58791458166378</v>
      </c>
      <c r="N219" s="21"/>
      <c r="O219" s="4">
        <f t="shared" si="108"/>
        <v>274850.68083960062</v>
      </c>
      <c r="P219" s="4">
        <f t="shared" si="109"/>
        <v>11.252381922525204</v>
      </c>
      <c r="Q219" s="21"/>
      <c r="R219" s="4">
        <f t="shared" si="110"/>
        <v>-2548499.7207321189</v>
      </c>
      <c r="S219" s="4">
        <f t="shared" si="111"/>
        <v>-104.33553265913858</v>
      </c>
      <c r="T219" s="21"/>
      <c r="U219" s="21"/>
      <c r="V219" s="21"/>
      <c r="W219" s="22">
        <v>3967241.782648446</v>
      </c>
      <c r="X219" s="6"/>
      <c r="Y219" s="2">
        <v>315762.47480357462</v>
      </c>
      <c r="Z219" s="82">
        <f t="shared" si="112"/>
        <v>346127.91779977042</v>
      </c>
      <c r="AA219" s="82">
        <f t="shared" si="113"/>
        <v>346179.11068817053</v>
      </c>
      <c r="AB219" s="2"/>
      <c r="AC219" s="2">
        <v>178907.75851159499</v>
      </c>
      <c r="AD219" s="2">
        <v>208256.29606396501</v>
      </c>
      <c r="AE219" s="2">
        <v>29348.53755237002</v>
      </c>
      <c r="AF219" s="2">
        <f t="shared" si="114"/>
        <v>1.2431606892735523</v>
      </c>
      <c r="AG219" s="83"/>
      <c r="AH219" s="6">
        <v>2122005.3876869478</v>
      </c>
      <c r="AI219" s="6">
        <v>35593.168909982094</v>
      </c>
      <c r="AJ219" s="6">
        <v>63708.450141079345</v>
      </c>
      <c r="AK219" s="30">
        <f t="shared" si="115"/>
        <v>17838.36603950222</v>
      </c>
      <c r="AL219" s="6"/>
      <c r="AM219" s="6">
        <f t="shared" si="116"/>
        <v>-620758.04348919948</v>
      </c>
      <c r="AN219" s="6">
        <f t="shared" si="117"/>
        <v>346179.11068817053</v>
      </c>
      <c r="AO219" s="7"/>
      <c r="AP219" s="6">
        <f t="shared" si="118"/>
        <v>-274578.93280102895</v>
      </c>
      <c r="AQ219" s="6">
        <f t="shared" si="119"/>
        <v>-11.241256562721237</v>
      </c>
      <c r="AR219" s="7"/>
      <c r="AS219" s="6">
        <f t="shared" si="120"/>
        <v>274578.93280102895</v>
      </c>
      <c r="AT219" s="6">
        <f t="shared" si="121"/>
        <v>11.241256562721237</v>
      </c>
      <c r="AU219" s="7"/>
      <c r="AV219" s="6">
        <f t="shared" si="122"/>
        <v>-2548771.4687706903</v>
      </c>
      <c r="AW219" s="6">
        <f t="shared" si="123"/>
        <v>-104.34665801894253</v>
      </c>
      <c r="AX219" s="21"/>
      <c r="AY219" s="6">
        <f t="shared" si="124"/>
        <v>-53703.282988056009</v>
      </c>
      <c r="AZ219" s="6">
        <f t="shared" si="125"/>
        <v>35593.168909982094</v>
      </c>
      <c r="BA219" s="6">
        <f t="shared" si="126"/>
        <v>17838.36603950222</v>
      </c>
      <c r="BB219" s="6"/>
      <c r="BC219" s="6">
        <f t="shared" si="127"/>
        <v>418.54283880237199</v>
      </c>
      <c r="BD219" s="6">
        <f t="shared" si="128"/>
        <v>-690.29087737403461</v>
      </c>
      <c r="BE219" s="6">
        <f t="shared" si="129"/>
        <v>-271.74803857166262</v>
      </c>
      <c r="BF219" s="6">
        <f t="shared" si="130"/>
        <v>1.7135136281109145E-2</v>
      </c>
      <c r="BG219" s="6">
        <f t="shared" si="131"/>
        <v>-2.82604960850747E-2</v>
      </c>
      <c r="BH219" s="6">
        <f t="shared" si="132"/>
        <v>-1.1125359803965553E-2</v>
      </c>
      <c r="BI219" s="6"/>
      <c r="BJ219" s="6">
        <f t="shared" si="133"/>
        <v>-418.54283880237199</v>
      </c>
      <c r="BK219" s="6">
        <f t="shared" si="134"/>
        <v>690.29087737403461</v>
      </c>
      <c r="BL219" s="6">
        <f t="shared" si="135"/>
        <v>271.74803857166262</v>
      </c>
      <c r="BM219" s="6">
        <f t="shared" si="136"/>
        <v>-1.7135136281109145E-2</v>
      </c>
      <c r="BN219" s="6">
        <f t="shared" si="137"/>
        <v>2.82604960850747E-2</v>
      </c>
      <c r="BO219" s="6">
        <f t="shared" si="138"/>
        <v>1.1125359803965553E-2</v>
      </c>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8" t="s">
        <v>0</v>
      </c>
      <c r="DN219" s="84">
        <v>33792</v>
      </c>
      <c r="DY219" s="8" t="s">
        <v>0</v>
      </c>
      <c r="DZ219" s="8">
        <v>0</v>
      </c>
      <c r="EA219" s="8">
        <v>1</v>
      </c>
      <c r="EB219" s="8">
        <v>0</v>
      </c>
      <c r="EC219" s="8">
        <v>0</v>
      </c>
      <c r="ED219" s="8">
        <v>0</v>
      </c>
      <c r="EE219" s="8">
        <v>1</v>
      </c>
      <c r="EF219" s="8" t="s">
        <v>0</v>
      </c>
    </row>
    <row r="220" spans="1:136" ht="12.75" customHeight="1" x14ac:dyDescent="0.2">
      <c r="A220" s="9">
        <v>610</v>
      </c>
      <c r="B220" s="63"/>
      <c r="C220" s="9">
        <v>8</v>
      </c>
      <c r="D220" s="9" t="s">
        <v>203</v>
      </c>
      <c r="E220" s="9"/>
      <c r="F220" s="2">
        <v>25012</v>
      </c>
      <c r="H220" s="2">
        <v>25026</v>
      </c>
      <c r="I220" s="4">
        <v>-2057608.723971901</v>
      </c>
      <c r="J220" s="4">
        <f t="shared" si="106"/>
        <v>-82.264861825199944</v>
      </c>
      <c r="K220" s="4"/>
      <c r="L220" s="4">
        <v>-3158009.5802264046</v>
      </c>
      <c r="M220" s="4">
        <f t="shared" si="107"/>
        <v>-126.18914649669962</v>
      </c>
      <c r="N220" s="21"/>
      <c r="O220" s="4">
        <f t="shared" si="108"/>
        <v>532883.51602818607</v>
      </c>
      <c r="P220" s="4">
        <f t="shared" si="109"/>
        <v>21.29319571758116</v>
      </c>
      <c r="Q220" s="21"/>
      <c r="R220" s="4">
        <f t="shared" si="110"/>
        <v>-2625126.0641982183</v>
      </c>
      <c r="S220" s="4">
        <f t="shared" si="111"/>
        <v>-104.89595077911845</v>
      </c>
      <c r="T220" s="21"/>
      <c r="U220" s="21"/>
      <c r="V220" s="21"/>
      <c r="W220" s="22">
        <v>7941530.2302902071</v>
      </c>
      <c r="X220" s="6"/>
      <c r="Y220" s="2">
        <v>761597.82664906478</v>
      </c>
      <c r="Z220" s="82">
        <f t="shared" si="112"/>
        <v>719396.51435775333</v>
      </c>
      <c r="AA220" s="82">
        <f t="shared" si="113"/>
        <v>719502.91428558645</v>
      </c>
      <c r="AB220" s="2"/>
      <c r="AC220" s="2">
        <v>567453.24201873399</v>
      </c>
      <c r="AD220" s="2">
        <v>525275.537909796</v>
      </c>
      <c r="AE220" s="2">
        <v>-42177.704108937993</v>
      </c>
      <c r="AF220" s="2">
        <f t="shared" si="114"/>
        <v>-1.6862987409618579</v>
      </c>
      <c r="AG220" s="83"/>
      <c r="AH220" s="6">
        <v>3520977.96387249</v>
      </c>
      <c r="AI220" s="6">
        <v>49434.956819419604</v>
      </c>
      <c r="AJ220" s="6">
        <v>106805.34288357386</v>
      </c>
      <c r="AK220" s="30">
        <f t="shared" si="115"/>
        <v>29905.496007400685</v>
      </c>
      <c r="AL220" s="6"/>
      <c r="AM220" s="6">
        <f t="shared" si="116"/>
        <v>-1242618.6852605368</v>
      </c>
      <c r="AN220" s="6">
        <f t="shared" si="117"/>
        <v>719502.91428558645</v>
      </c>
      <c r="AO220" s="7"/>
      <c r="AP220" s="6">
        <f t="shared" si="118"/>
        <v>-523115.7709749504</v>
      </c>
      <c r="AQ220" s="6">
        <f t="shared" si="119"/>
        <v>-20.902891831493264</v>
      </c>
      <c r="AR220" s="7"/>
      <c r="AS220" s="6">
        <f t="shared" si="120"/>
        <v>523115.7709749504</v>
      </c>
      <c r="AT220" s="6">
        <f t="shared" si="121"/>
        <v>20.902891831493264</v>
      </c>
      <c r="AU220" s="7"/>
      <c r="AV220" s="6">
        <f t="shared" si="122"/>
        <v>-2634893.8092514542</v>
      </c>
      <c r="AW220" s="6">
        <f t="shared" si="123"/>
        <v>-105.28625466520636</v>
      </c>
      <c r="AX220" s="21"/>
      <c r="AY220" s="6">
        <f t="shared" si="124"/>
        <v>-89108.197880056046</v>
      </c>
      <c r="AZ220" s="6">
        <f t="shared" si="125"/>
        <v>49434.956819419604</v>
      </c>
      <c r="BA220" s="6">
        <f t="shared" si="126"/>
        <v>29905.496007400685</v>
      </c>
      <c r="BB220" s="6"/>
      <c r="BC220" s="6">
        <f t="shared" si="127"/>
        <v>-8929.2132259156569</v>
      </c>
      <c r="BD220" s="6">
        <f t="shared" si="128"/>
        <v>-838.53182732005007</v>
      </c>
      <c r="BE220" s="6">
        <f t="shared" si="129"/>
        <v>-9767.745053235707</v>
      </c>
      <c r="BF220" s="6">
        <f t="shared" si="130"/>
        <v>-0.35679745967856058</v>
      </c>
      <c r="BG220" s="6">
        <f t="shared" si="131"/>
        <v>-3.3506426409336293E-2</v>
      </c>
      <c r="BH220" s="6">
        <f t="shared" si="132"/>
        <v>-0.39030388608789685</v>
      </c>
      <c r="BI220" s="6"/>
      <c r="BJ220" s="6">
        <f t="shared" si="133"/>
        <v>8929.2132259156569</v>
      </c>
      <c r="BK220" s="6">
        <f t="shared" si="134"/>
        <v>838.53182732005007</v>
      </c>
      <c r="BL220" s="6">
        <f t="shared" si="135"/>
        <v>9767.745053235707</v>
      </c>
      <c r="BM220" s="6">
        <f t="shared" si="136"/>
        <v>0.35679745967856058</v>
      </c>
      <c r="BN220" s="6">
        <f t="shared" si="137"/>
        <v>3.3506426409336293E-2</v>
      </c>
      <c r="BO220" s="6">
        <f t="shared" si="138"/>
        <v>0.39030388608789685</v>
      </c>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8" t="s">
        <v>0</v>
      </c>
      <c r="DN220" s="84">
        <v>34160</v>
      </c>
      <c r="DY220" s="8" t="s">
        <v>0</v>
      </c>
      <c r="DZ220" s="8">
        <v>0</v>
      </c>
      <c r="EA220" s="8">
        <v>1</v>
      </c>
      <c r="EB220" s="8">
        <v>0</v>
      </c>
      <c r="EC220" s="8">
        <v>0</v>
      </c>
      <c r="ED220" s="8">
        <v>0</v>
      </c>
      <c r="EE220" s="8">
        <v>1</v>
      </c>
      <c r="EF220" s="8" t="s">
        <v>0</v>
      </c>
    </row>
    <row r="221" spans="1:136" ht="12.75" customHeight="1" x14ac:dyDescent="0.2">
      <c r="A221" s="9">
        <v>613</v>
      </c>
      <c r="B221" s="63"/>
      <c r="C221" s="9">
        <v>8</v>
      </c>
      <c r="D221" s="9" t="s">
        <v>206</v>
      </c>
      <c r="E221" s="9"/>
      <c r="F221" s="2">
        <v>25105</v>
      </c>
      <c r="H221" s="2">
        <v>25271</v>
      </c>
      <c r="I221" s="4">
        <v>-1761908.5489572203</v>
      </c>
      <c r="J221" s="4">
        <f t="shared" si="106"/>
        <v>-70.181579325123295</v>
      </c>
      <c r="K221" s="4"/>
      <c r="L221" s="4">
        <v>-2050596.1084534922</v>
      </c>
      <c r="M221" s="4">
        <f t="shared" si="107"/>
        <v>-81.144240768212271</v>
      </c>
      <c r="N221" s="21"/>
      <c r="O221" s="4">
        <f t="shared" si="108"/>
        <v>185692.91089614105</v>
      </c>
      <c r="P221" s="4">
        <f t="shared" si="109"/>
        <v>7.3480634282830541</v>
      </c>
      <c r="Q221" s="21"/>
      <c r="R221" s="4">
        <f t="shared" si="110"/>
        <v>-1864903.1975573511</v>
      </c>
      <c r="S221" s="4">
        <f t="shared" si="111"/>
        <v>-73.796177339929216</v>
      </c>
      <c r="T221" s="21"/>
      <c r="U221" s="21"/>
      <c r="V221" s="21"/>
      <c r="W221" s="22">
        <v>4612238.6754353466</v>
      </c>
      <c r="X221" s="6"/>
      <c r="Y221" s="2">
        <v>340296.13832722697</v>
      </c>
      <c r="Z221" s="82">
        <f t="shared" si="112"/>
        <v>425379.38657432608</v>
      </c>
      <c r="AA221" s="82">
        <f t="shared" si="113"/>
        <v>425442.3008853214</v>
      </c>
      <c r="AB221" s="2"/>
      <c r="AC221" s="2">
        <v>220488.938253509</v>
      </c>
      <c r="AD221" s="2">
        <v>305013.29214704002</v>
      </c>
      <c r="AE221" s="2">
        <v>84524.353893531021</v>
      </c>
      <c r="AF221" s="2">
        <f t="shared" si="114"/>
        <v>3.366833455229278</v>
      </c>
      <c r="AG221" s="83"/>
      <c r="AH221" s="6">
        <v>1988038.9617009505</v>
      </c>
      <c r="AI221" s="6">
        <v>114689.09982105366</v>
      </c>
      <c r="AJ221" s="6">
        <v>164892.45918867647</v>
      </c>
      <c r="AK221" s="30">
        <f t="shared" si="115"/>
        <v>46169.888572829419</v>
      </c>
      <c r="AL221" s="6"/>
      <c r="AM221" s="6">
        <f t="shared" si="116"/>
        <v>-721681.31238956877</v>
      </c>
      <c r="AN221" s="6">
        <f t="shared" si="117"/>
        <v>425442.3008853214</v>
      </c>
      <c r="AO221" s="7"/>
      <c r="AP221" s="6">
        <f t="shared" si="118"/>
        <v>-296239.01150424738</v>
      </c>
      <c r="AQ221" s="6">
        <f t="shared" si="119"/>
        <v>-11.722488682847825</v>
      </c>
      <c r="AR221" s="7"/>
      <c r="AS221" s="6">
        <f t="shared" si="120"/>
        <v>296239.01150424738</v>
      </c>
      <c r="AT221" s="6">
        <f t="shared" si="121"/>
        <v>11.722488682847825</v>
      </c>
      <c r="AU221" s="7"/>
      <c r="AV221" s="6">
        <f t="shared" si="122"/>
        <v>-1754357.0969492448</v>
      </c>
      <c r="AW221" s="6">
        <f t="shared" si="123"/>
        <v>-69.421752085364446</v>
      </c>
      <c r="AX221" s="21"/>
      <c r="AY221" s="6">
        <f t="shared" si="124"/>
        <v>-50312.887785776787</v>
      </c>
      <c r="AZ221" s="6">
        <f t="shared" si="125"/>
        <v>114689.09982105366</v>
      </c>
      <c r="BA221" s="6">
        <f t="shared" si="126"/>
        <v>46169.888572829419</v>
      </c>
      <c r="BB221" s="6"/>
      <c r="BC221" s="6">
        <f t="shared" si="127"/>
        <v>81735.117942152036</v>
      </c>
      <c r="BD221" s="6">
        <f t="shared" si="128"/>
        <v>28810.982665954292</v>
      </c>
      <c r="BE221" s="6">
        <f t="shared" si="129"/>
        <v>110546.10060810632</v>
      </c>
      <c r="BF221" s="6">
        <f t="shared" si="130"/>
        <v>3.234344424128528</v>
      </c>
      <c r="BG221" s="6">
        <f t="shared" si="131"/>
        <v>1.1400808304362429</v>
      </c>
      <c r="BH221" s="6">
        <f t="shared" si="132"/>
        <v>4.3744252545647706</v>
      </c>
      <c r="BI221" s="6"/>
      <c r="BJ221" s="6">
        <f t="shared" si="133"/>
        <v>-81735.117942152036</v>
      </c>
      <c r="BK221" s="6">
        <f t="shared" si="134"/>
        <v>-28810.982665954292</v>
      </c>
      <c r="BL221" s="6">
        <f t="shared" si="135"/>
        <v>-110546.10060810632</v>
      </c>
      <c r="BM221" s="6">
        <f t="shared" si="136"/>
        <v>-3.234344424128528</v>
      </c>
      <c r="BN221" s="6">
        <f t="shared" si="137"/>
        <v>-1.1400808304362429</v>
      </c>
      <c r="BO221" s="6">
        <f t="shared" si="138"/>
        <v>-4.3744252545647706</v>
      </c>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8" t="s">
        <v>0</v>
      </c>
      <c r="DN221" s="84">
        <v>34462</v>
      </c>
      <c r="DY221" s="8" t="s">
        <v>0</v>
      </c>
      <c r="DZ221" s="8">
        <v>0</v>
      </c>
      <c r="EA221" s="8">
        <v>1</v>
      </c>
      <c r="EB221" s="8">
        <v>0</v>
      </c>
      <c r="EC221" s="8">
        <v>0</v>
      </c>
      <c r="ED221" s="8">
        <v>0</v>
      </c>
      <c r="EE221" s="8">
        <v>1</v>
      </c>
      <c r="EF221" s="8" t="s">
        <v>0</v>
      </c>
    </row>
    <row r="222" spans="1:136" ht="12.75" customHeight="1" x14ac:dyDescent="0.2">
      <c r="A222" s="9">
        <v>626</v>
      </c>
      <c r="B222" s="63"/>
      <c r="C222" s="9">
        <v>8</v>
      </c>
      <c r="D222" s="9" t="s">
        <v>210</v>
      </c>
      <c r="E222" s="9"/>
      <c r="F222" s="2">
        <v>25315</v>
      </c>
      <c r="H222" s="2">
        <v>25479</v>
      </c>
      <c r="I222" s="4">
        <v>-1238395.5369776599</v>
      </c>
      <c r="J222" s="4">
        <f t="shared" si="106"/>
        <v>-48.919436578220811</v>
      </c>
      <c r="K222" s="4"/>
      <c r="L222" s="4">
        <v>-2216296.6641432899</v>
      </c>
      <c r="M222" s="4">
        <f t="shared" si="107"/>
        <v>-86.985229567223598</v>
      </c>
      <c r="N222" s="21"/>
      <c r="O222" s="4">
        <f t="shared" si="108"/>
        <v>232055.63816593919</v>
      </c>
      <c r="P222" s="4">
        <f t="shared" si="109"/>
        <v>9.1077215811428704</v>
      </c>
      <c r="Q222" s="21"/>
      <c r="R222" s="4">
        <f t="shared" si="110"/>
        <v>-1984241.0259773508</v>
      </c>
      <c r="S222" s="4">
        <f t="shared" si="111"/>
        <v>-77.87750798608073</v>
      </c>
      <c r="T222" s="21"/>
      <c r="U222" s="21"/>
      <c r="V222" s="21"/>
      <c r="W222" s="22">
        <v>5193536.7301097149</v>
      </c>
      <c r="X222" s="6"/>
      <c r="Y222" s="2">
        <v>497058.64562383888</v>
      </c>
      <c r="Z222" s="82">
        <f t="shared" si="112"/>
        <v>560159.5726883302</v>
      </c>
      <c r="AA222" s="82">
        <f t="shared" si="113"/>
        <v>560242.42121055617</v>
      </c>
      <c r="AB222" s="2"/>
      <c r="AC222" s="2">
        <v>322678.93539319601</v>
      </c>
      <c r="AD222" s="2">
        <v>385373.70240279601</v>
      </c>
      <c r="AE222" s="2">
        <v>62694.767009600007</v>
      </c>
      <c r="AF222" s="2">
        <f t="shared" si="114"/>
        <v>2.4765857005569822</v>
      </c>
      <c r="AG222" s="83"/>
      <c r="AH222" s="6">
        <v>2316963.7112098024</v>
      </c>
      <c r="AI222" s="6">
        <v>55367.151637749826</v>
      </c>
      <c r="AJ222" s="6">
        <v>84320.007539663813</v>
      </c>
      <c r="AK222" s="30">
        <f t="shared" si="115"/>
        <v>23609.602111105869</v>
      </c>
      <c r="AL222" s="6"/>
      <c r="AM222" s="6">
        <f t="shared" si="116"/>
        <v>-812637.56433316611</v>
      </c>
      <c r="AN222" s="6">
        <f t="shared" si="117"/>
        <v>560242.42121055617</v>
      </c>
      <c r="AO222" s="7"/>
      <c r="AP222" s="6">
        <f t="shared" si="118"/>
        <v>-252395.14312260994</v>
      </c>
      <c r="AQ222" s="6">
        <f t="shared" si="119"/>
        <v>-9.9060066377255751</v>
      </c>
      <c r="AR222" s="7"/>
      <c r="AS222" s="6">
        <f t="shared" si="120"/>
        <v>252395.14312260994</v>
      </c>
      <c r="AT222" s="6">
        <f t="shared" si="121"/>
        <v>9.9060066377255751</v>
      </c>
      <c r="AU222" s="7"/>
      <c r="AV222" s="6">
        <f t="shared" si="122"/>
        <v>-1963901.52102068</v>
      </c>
      <c r="AW222" s="6">
        <f t="shared" si="123"/>
        <v>-77.079222929498016</v>
      </c>
      <c r="AX222" s="21"/>
      <c r="AY222" s="6">
        <f t="shared" si="124"/>
        <v>-58637.248792184982</v>
      </c>
      <c r="AZ222" s="6">
        <f t="shared" si="125"/>
        <v>55367.151637749826</v>
      </c>
      <c r="BA222" s="6">
        <f t="shared" si="126"/>
        <v>23609.602111105869</v>
      </c>
      <c r="BB222" s="6"/>
      <c r="BC222" s="6">
        <f t="shared" si="127"/>
        <v>16960.872070696809</v>
      </c>
      <c r="BD222" s="6">
        <f t="shared" si="128"/>
        <v>3378.6328859739442</v>
      </c>
      <c r="BE222" s="6">
        <f t="shared" si="129"/>
        <v>20339.504956670753</v>
      </c>
      <c r="BF222" s="6">
        <f t="shared" si="130"/>
        <v>0.66568044549224104</v>
      </c>
      <c r="BG222" s="6">
        <f t="shared" si="131"/>
        <v>0.13260461109046448</v>
      </c>
      <c r="BH222" s="6">
        <f t="shared" si="132"/>
        <v>0.79828505658270543</v>
      </c>
      <c r="BI222" s="6"/>
      <c r="BJ222" s="6">
        <f t="shared" si="133"/>
        <v>-16960.872070696809</v>
      </c>
      <c r="BK222" s="6">
        <f t="shared" si="134"/>
        <v>-3378.6328859739442</v>
      </c>
      <c r="BL222" s="6">
        <f t="shared" si="135"/>
        <v>-20339.504956670753</v>
      </c>
      <c r="BM222" s="6">
        <f t="shared" si="136"/>
        <v>-0.66568044549224104</v>
      </c>
      <c r="BN222" s="6">
        <f t="shared" si="137"/>
        <v>-0.13260461109046448</v>
      </c>
      <c r="BO222" s="6">
        <f t="shared" si="138"/>
        <v>-0.79828505658270543</v>
      </c>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8" t="s">
        <v>0</v>
      </c>
      <c r="DN222" s="84">
        <v>34798</v>
      </c>
      <c r="DY222" s="8" t="s">
        <v>0</v>
      </c>
      <c r="DZ222" s="8">
        <v>0</v>
      </c>
      <c r="EA222" s="8">
        <v>1</v>
      </c>
      <c r="EB222" s="8">
        <v>0</v>
      </c>
      <c r="EC222" s="8">
        <v>0</v>
      </c>
      <c r="ED222" s="8">
        <v>0</v>
      </c>
      <c r="EE222" s="8">
        <v>1</v>
      </c>
      <c r="EF222" s="8" t="s">
        <v>0</v>
      </c>
    </row>
    <row r="223" spans="1:136" ht="12.75" customHeight="1" x14ac:dyDescent="0.2">
      <c r="A223" s="9">
        <v>629</v>
      </c>
      <c r="B223" s="63"/>
      <c r="C223" s="9">
        <v>8</v>
      </c>
      <c r="D223" s="9" t="s">
        <v>218</v>
      </c>
      <c r="E223" s="9"/>
      <c r="F223" s="2">
        <v>26055</v>
      </c>
      <c r="H223" s="2">
        <v>26211</v>
      </c>
      <c r="I223" s="4">
        <v>-439914.85989993159</v>
      </c>
      <c r="J223" s="4">
        <f t="shared" si="106"/>
        <v>-16.884085968141683</v>
      </c>
      <c r="K223" s="4"/>
      <c r="L223" s="4">
        <v>-944118.62870054226</v>
      </c>
      <c r="M223" s="4">
        <f t="shared" si="107"/>
        <v>-36.019939288868883</v>
      </c>
      <c r="N223" s="21"/>
      <c r="O223" s="4">
        <f t="shared" si="108"/>
        <v>374881.91849577567</v>
      </c>
      <c r="P223" s="4">
        <f t="shared" si="109"/>
        <v>14.302465319742691</v>
      </c>
      <c r="Q223" s="21"/>
      <c r="R223" s="4">
        <f t="shared" si="110"/>
        <v>-569236.7102047666</v>
      </c>
      <c r="S223" s="4">
        <f t="shared" si="111"/>
        <v>-21.717473969126193</v>
      </c>
      <c r="T223" s="21"/>
      <c r="U223" s="21"/>
      <c r="V223" s="21"/>
      <c r="W223" s="22">
        <v>3977651.0121536991</v>
      </c>
      <c r="X223" s="6"/>
      <c r="Y223" s="2">
        <v>337884.34396493877</v>
      </c>
      <c r="Z223" s="82">
        <f t="shared" si="112"/>
        <v>273264.60602003278</v>
      </c>
      <c r="AA223" s="82">
        <f t="shared" si="113"/>
        <v>273305.02230476536</v>
      </c>
      <c r="AB223" s="2"/>
      <c r="AC223" s="2">
        <v>354998.87556809903</v>
      </c>
      <c r="AD223" s="2">
        <v>290763.73489607102</v>
      </c>
      <c r="AE223" s="2">
        <v>-64235.140672028007</v>
      </c>
      <c r="AF223" s="2">
        <f t="shared" si="114"/>
        <v>-2.4653671338333529</v>
      </c>
      <c r="AG223" s="83"/>
      <c r="AH223" s="6">
        <v>2755993.4184281989</v>
      </c>
      <c r="AI223" s="6">
        <v>27683.575818874968</v>
      </c>
      <c r="AJ223" s="6">
        <v>58087.116305101816</v>
      </c>
      <c r="AK223" s="30">
        <f t="shared" si="115"/>
        <v>16264.39256542851</v>
      </c>
      <c r="AL223" s="6"/>
      <c r="AM223" s="6">
        <f t="shared" si="116"/>
        <v>-622386.78539501736</v>
      </c>
      <c r="AN223" s="6">
        <f t="shared" si="117"/>
        <v>273305.02230476536</v>
      </c>
      <c r="AO223" s="7"/>
      <c r="AP223" s="6">
        <f t="shared" si="118"/>
        <v>-349081.763090252</v>
      </c>
      <c r="AQ223" s="6">
        <f t="shared" si="119"/>
        <v>-13.318139830233566</v>
      </c>
      <c r="AR223" s="7"/>
      <c r="AS223" s="6">
        <f t="shared" si="120"/>
        <v>349081.763090252</v>
      </c>
      <c r="AT223" s="6">
        <f t="shared" si="121"/>
        <v>13.318139830233566</v>
      </c>
      <c r="AU223" s="7"/>
      <c r="AV223" s="6">
        <f t="shared" si="122"/>
        <v>-595036.86561029032</v>
      </c>
      <c r="AW223" s="6">
        <f t="shared" si="123"/>
        <v>-22.701799458635318</v>
      </c>
      <c r="AX223" s="21"/>
      <c r="AY223" s="6">
        <f t="shared" si="124"/>
        <v>-69748.123789827165</v>
      </c>
      <c r="AZ223" s="6">
        <f t="shared" si="125"/>
        <v>27683.575818874968</v>
      </c>
      <c r="BA223" s="6">
        <f t="shared" si="126"/>
        <v>16264.39256542851</v>
      </c>
      <c r="BB223" s="6"/>
      <c r="BC223" s="6">
        <f t="shared" si="127"/>
        <v>-18000.114953236131</v>
      </c>
      <c r="BD223" s="6">
        <f t="shared" si="128"/>
        <v>-7800.0404522875124</v>
      </c>
      <c r="BE223" s="6">
        <f t="shared" si="129"/>
        <v>-25800.155405523641</v>
      </c>
      <c r="BF223" s="6">
        <f t="shared" si="130"/>
        <v>-0.68673896277273394</v>
      </c>
      <c r="BG223" s="6">
        <f t="shared" si="131"/>
        <v>-0.2975865267363898</v>
      </c>
      <c r="BH223" s="6">
        <f t="shared" si="132"/>
        <v>-0.98432548950912369</v>
      </c>
      <c r="BI223" s="6"/>
      <c r="BJ223" s="6">
        <f t="shared" si="133"/>
        <v>18000.114953236131</v>
      </c>
      <c r="BK223" s="6">
        <f t="shared" si="134"/>
        <v>7800.0404522875124</v>
      </c>
      <c r="BL223" s="6">
        <f t="shared" si="135"/>
        <v>25800.155405523641</v>
      </c>
      <c r="BM223" s="6">
        <f t="shared" si="136"/>
        <v>0.68673896277273394</v>
      </c>
      <c r="BN223" s="6">
        <f t="shared" si="137"/>
        <v>0.2975865267363898</v>
      </c>
      <c r="BO223" s="6">
        <f t="shared" si="138"/>
        <v>0.98432548950912369</v>
      </c>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8" t="s">
        <v>0</v>
      </c>
      <c r="DN223" s="84">
        <v>34940</v>
      </c>
      <c r="DY223" s="8" t="s">
        <v>0</v>
      </c>
      <c r="DZ223" s="8">
        <v>0</v>
      </c>
      <c r="EA223" s="8">
        <v>1</v>
      </c>
      <c r="EB223" s="8">
        <v>0</v>
      </c>
      <c r="EC223" s="8">
        <v>0</v>
      </c>
      <c r="ED223" s="8">
        <v>0</v>
      </c>
      <c r="EE223" s="8">
        <v>1</v>
      </c>
      <c r="EF223" s="8" t="s">
        <v>0</v>
      </c>
    </row>
    <row r="224" spans="1:136" ht="12.75" customHeight="1" x14ac:dyDescent="0.2">
      <c r="A224" s="9">
        <v>1884</v>
      </c>
      <c r="B224" s="63"/>
      <c r="C224" s="9">
        <v>8</v>
      </c>
      <c r="D224" s="9" t="s">
        <v>224</v>
      </c>
      <c r="E224" s="9"/>
      <c r="F224" s="2">
        <v>26374</v>
      </c>
      <c r="H224" s="2">
        <v>26866</v>
      </c>
      <c r="I224" s="4">
        <v>1363657.4444870297</v>
      </c>
      <c r="J224" s="4">
        <f t="shared" si="106"/>
        <v>51.704612288125794</v>
      </c>
      <c r="K224" s="4"/>
      <c r="L224" s="4">
        <v>1292443.1712808986</v>
      </c>
      <c r="M224" s="4">
        <f t="shared" si="107"/>
        <v>48.107018956335097</v>
      </c>
      <c r="N224" s="21"/>
      <c r="O224" s="4">
        <f t="shared" si="108"/>
        <v>-428507.32236453542</v>
      </c>
      <c r="P224" s="4">
        <f t="shared" si="109"/>
        <v>-15.949799834904169</v>
      </c>
      <c r="Q224" s="21"/>
      <c r="R224" s="4">
        <f t="shared" si="110"/>
        <v>863935.8489163632</v>
      </c>
      <c r="S224" s="4">
        <f t="shared" si="111"/>
        <v>32.157219121430927</v>
      </c>
      <c r="T224" s="21"/>
      <c r="U224" s="21"/>
      <c r="V224" s="21"/>
      <c r="W224" s="22">
        <v>3863752.2424938586</v>
      </c>
      <c r="X224" s="6"/>
      <c r="Y224" s="2">
        <v>824165.21905961353</v>
      </c>
      <c r="Z224" s="82">
        <f t="shared" si="112"/>
        <v>1029413.3432538407</v>
      </c>
      <c r="AA224" s="82">
        <f t="shared" si="113"/>
        <v>1029565.5951806249</v>
      </c>
      <c r="AB224" s="2"/>
      <c r="AC224" s="2">
        <v>386879.991168476</v>
      </c>
      <c r="AD224" s="2">
        <v>588369.38398834295</v>
      </c>
      <c r="AE224" s="2">
        <v>201489.39281986695</v>
      </c>
      <c r="AF224" s="2">
        <f t="shared" si="114"/>
        <v>7.6396979153661544</v>
      </c>
      <c r="AG224" s="83"/>
      <c r="AH224" s="6">
        <v>1972707.0043037054</v>
      </c>
      <c r="AI224" s="6">
        <v>35593.168909982094</v>
      </c>
      <c r="AJ224" s="6">
        <v>63708.450141079345</v>
      </c>
      <c r="AK224" s="30">
        <f t="shared" si="115"/>
        <v>17838.36603950222</v>
      </c>
      <c r="AL224" s="6"/>
      <c r="AM224" s="6">
        <f t="shared" si="116"/>
        <v>-604564.93805536022</v>
      </c>
      <c r="AN224" s="6">
        <f t="shared" si="117"/>
        <v>1029565.5951806249</v>
      </c>
      <c r="AO224" s="7"/>
      <c r="AP224" s="6">
        <f t="shared" si="118"/>
        <v>425000.65712526464</v>
      </c>
      <c r="AQ224" s="6">
        <f t="shared" si="119"/>
        <v>15.819275557405815</v>
      </c>
      <c r="AR224" s="7"/>
      <c r="AS224" s="6">
        <f t="shared" si="120"/>
        <v>-425000.65712526464</v>
      </c>
      <c r="AT224" s="6">
        <f t="shared" si="121"/>
        <v>-15.819275557405815</v>
      </c>
      <c r="AU224" s="7"/>
      <c r="AV224" s="6">
        <f t="shared" si="122"/>
        <v>867442.51415563398</v>
      </c>
      <c r="AW224" s="6">
        <f t="shared" si="123"/>
        <v>32.28774339892928</v>
      </c>
      <c r="AX224" s="21"/>
      <c r="AY224" s="6">
        <f t="shared" si="124"/>
        <v>-49924.86971021357</v>
      </c>
      <c r="AZ224" s="6">
        <f t="shared" si="125"/>
        <v>35593.168909982094</v>
      </c>
      <c r="BA224" s="6">
        <f t="shared" si="126"/>
        <v>17838.36603950222</v>
      </c>
      <c r="BB224" s="6"/>
      <c r="BC224" s="6">
        <f t="shared" si="127"/>
        <v>2893.3314698819122</v>
      </c>
      <c r="BD224" s="6">
        <f t="shared" si="128"/>
        <v>613.33376938886067</v>
      </c>
      <c r="BE224" s="6">
        <f t="shared" si="129"/>
        <v>3506.6652392707729</v>
      </c>
      <c r="BF224" s="6">
        <f t="shared" si="130"/>
        <v>0.10769491066336306</v>
      </c>
      <c r="BG224" s="6">
        <f t="shared" si="131"/>
        <v>2.2829366834990719E-2</v>
      </c>
      <c r="BH224" s="6">
        <f t="shared" si="132"/>
        <v>0.1305242774983538</v>
      </c>
      <c r="BI224" s="6"/>
      <c r="BJ224" s="6">
        <f t="shared" si="133"/>
        <v>-2893.3314698819122</v>
      </c>
      <c r="BK224" s="6">
        <f t="shared" si="134"/>
        <v>-613.33376938886067</v>
      </c>
      <c r="BL224" s="6">
        <f t="shared" si="135"/>
        <v>-3506.6652392707729</v>
      </c>
      <c r="BM224" s="6">
        <f t="shared" si="136"/>
        <v>-0.10769491066336306</v>
      </c>
      <c r="BN224" s="6">
        <f t="shared" si="137"/>
        <v>-2.2829366834990719E-2</v>
      </c>
      <c r="BO224" s="6">
        <f t="shared" si="138"/>
        <v>-0.1305242774983538</v>
      </c>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8" t="s">
        <v>0</v>
      </c>
      <c r="DN224" s="84">
        <v>35483</v>
      </c>
      <c r="DY224" s="8" t="s">
        <v>0</v>
      </c>
      <c r="DZ224" s="8">
        <v>0</v>
      </c>
      <c r="EA224" s="8">
        <v>1</v>
      </c>
      <c r="EB224" s="8">
        <v>0</v>
      </c>
      <c r="EC224" s="8">
        <v>0</v>
      </c>
      <c r="ED224" s="8">
        <v>0</v>
      </c>
      <c r="EE224" s="8">
        <v>1</v>
      </c>
      <c r="EF224" s="8" t="s">
        <v>0</v>
      </c>
    </row>
    <row r="225" spans="1:136" ht="12.75" customHeight="1" x14ac:dyDescent="0.2">
      <c r="A225" s="9">
        <v>547</v>
      </c>
      <c r="B225" s="63"/>
      <c r="C225" s="9">
        <v>8</v>
      </c>
      <c r="D225" s="9" t="s">
        <v>226</v>
      </c>
      <c r="E225" s="9"/>
      <c r="F225" s="2">
        <v>27128</v>
      </c>
      <c r="H225" s="2">
        <v>27109</v>
      </c>
      <c r="I225" s="4">
        <v>-1293080.8060448193</v>
      </c>
      <c r="J225" s="4">
        <f t="shared" si="106"/>
        <v>-47.665909983958244</v>
      </c>
      <c r="K225" s="4"/>
      <c r="L225" s="4">
        <v>-1540351.5406978601</v>
      </c>
      <c r="M225" s="4">
        <f t="shared" si="107"/>
        <v>-56.820669913971749</v>
      </c>
      <c r="N225" s="21"/>
      <c r="O225" s="4">
        <f t="shared" si="108"/>
        <v>141119.81277564832</v>
      </c>
      <c r="P225" s="4">
        <f t="shared" si="109"/>
        <v>5.2056443533752006</v>
      </c>
      <c r="Q225" s="21"/>
      <c r="R225" s="4">
        <f t="shared" si="110"/>
        <v>-1399231.7279222119</v>
      </c>
      <c r="S225" s="4">
        <f t="shared" si="111"/>
        <v>-51.61502556059655</v>
      </c>
      <c r="T225" s="21"/>
      <c r="U225" s="21"/>
      <c r="V225" s="21"/>
      <c r="W225" s="22">
        <v>5352338.9382097833</v>
      </c>
      <c r="X225" s="6"/>
      <c r="Y225" s="2">
        <v>578283.91854367044</v>
      </c>
      <c r="Z225" s="82">
        <f t="shared" si="112"/>
        <v>678874.16468235711</v>
      </c>
      <c r="AA225" s="82">
        <f t="shared" si="113"/>
        <v>678974.57128801674</v>
      </c>
      <c r="AB225" s="2"/>
      <c r="AC225" s="2">
        <v>399343.629607254</v>
      </c>
      <c r="AD225" s="2">
        <v>500004.37685910001</v>
      </c>
      <c r="AE225" s="2">
        <v>100660.74725184601</v>
      </c>
      <c r="AF225" s="2">
        <f t="shared" si="114"/>
        <v>3.7105849031202451</v>
      </c>
      <c r="AG225" s="83"/>
      <c r="AH225" s="6">
        <v>2841726.5584008372</v>
      </c>
      <c r="AI225" s="6">
        <v>49434.956819419604</v>
      </c>
      <c r="AJ225" s="6">
        <v>142407.12384476612</v>
      </c>
      <c r="AK225" s="30">
        <f t="shared" si="115"/>
        <v>39873.994676534516</v>
      </c>
      <c r="AL225" s="6"/>
      <c r="AM225" s="6">
        <f t="shared" si="116"/>
        <v>-837485.49481048505</v>
      </c>
      <c r="AN225" s="6">
        <f t="shared" si="117"/>
        <v>678974.57128801674</v>
      </c>
      <c r="AO225" s="7"/>
      <c r="AP225" s="6">
        <f t="shared" si="118"/>
        <v>-158510.92352246831</v>
      </c>
      <c r="AQ225" s="6">
        <f t="shared" si="119"/>
        <v>-5.8471697046172233</v>
      </c>
      <c r="AR225" s="7"/>
      <c r="AS225" s="6">
        <f t="shared" si="120"/>
        <v>158510.92352246831</v>
      </c>
      <c r="AT225" s="6">
        <f t="shared" si="121"/>
        <v>5.8471697046172233</v>
      </c>
      <c r="AU225" s="7"/>
      <c r="AV225" s="6">
        <f t="shared" si="122"/>
        <v>-1381840.6171753919</v>
      </c>
      <c r="AW225" s="6">
        <f t="shared" si="123"/>
        <v>-50.973500209354526</v>
      </c>
      <c r="AX225" s="21"/>
      <c r="AY225" s="6">
        <f t="shared" si="124"/>
        <v>-71917.840749134179</v>
      </c>
      <c r="AZ225" s="6">
        <f t="shared" si="125"/>
        <v>49434.956819419604</v>
      </c>
      <c r="BA225" s="6">
        <f t="shared" si="126"/>
        <v>39873.994676534516</v>
      </c>
      <c r="BB225" s="6"/>
      <c r="BC225" s="6">
        <f t="shared" si="127"/>
        <v>2330.1428221065144</v>
      </c>
      <c r="BD225" s="6">
        <f t="shared" si="128"/>
        <v>15060.967924713466</v>
      </c>
      <c r="BE225" s="6">
        <f t="shared" si="129"/>
        <v>17391.110746819981</v>
      </c>
      <c r="BF225" s="6">
        <f t="shared" si="130"/>
        <v>8.5954584164171094E-2</v>
      </c>
      <c r="BG225" s="6">
        <f t="shared" si="131"/>
        <v>0.55557076707785114</v>
      </c>
      <c r="BH225" s="6">
        <f t="shared" si="132"/>
        <v>0.64152535124202226</v>
      </c>
      <c r="BI225" s="6"/>
      <c r="BJ225" s="6">
        <f t="shared" si="133"/>
        <v>-2330.1428221065144</v>
      </c>
      <c r="BK225" s="6">
        <f t="shared" si="134"/>
        <v>-15060.967924713466</v>
      </c>
      <c r="BL225" s="6">
        <f t="shared" si="135"/>
        <v>-17391.110746819981</v>
      </c>
      <c r="BM225" s="6">
        <f t="shared" si="136"/>
        <v>-8.5954584164171094E-2</v>
      </c>
      <c r="BN225" s="6">
        <f t="shared" si="137"/>
        <v>-0.55557076707785114</v>
      </c>
      <c r="BO225" s="6">
        <f t="shared" si="138"/>
        <v>-0.64152535124202226</v>
      </c>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8" t="s">
        <v>0</v>
      </c>
      <c r="DN225" s="84">
        <v>35681</v>
      </c>
      <c r="DY225" s="8" t="s">
        <v>0</v>
      </c>
      <c r="DZ225" s="8">
        <v>0</v>
      </c>
      <c r="EA225" s="8">
        <v>1</v>
      </c>
      <c r="EB225" s="8">
        <v>0</v>
      </c>
      <c r="EC225" s="8">
        <v>0</v>
      </c>
      <c r="ED225" s="8">
        <v>0</v>
      </c>
      <c r="EE225" s="8">
        <v>1</v>
      </c>
      <c r="EF225" s="8" t="s">
        <v>0</v>
      </c>
    </row>
    <row r="226" spans="1:136" ht="12.75" customHeight="1" x14ac:dyDescent="0.2">
      <c r="A226" s="9">
        <v>627</v>
      </c>
      <c r="B226" s="63"/>
      <c r="C226" s="9">
        <v>8</v>
      </c>
      <c r="D226" s="9" t="s">
        <v>235</v>
      </c>
      <c r="E226" s="9"/>
      <c r="F226" s="2">
        <v>26536</v>
      </c>
      <c r="H226" s="2">
        <v>28316</v>
      </c>
      <c r="I226" s="4">
        <v>-351865.86898412835</v>
      </c>
      <c r="J226" s="4">
        <f t="shared" si="106"/>
        <v>-13.259943811581563</v>
      </c>
      <c r="K226" s="4"/>
      <c r="L226" s="4">
        <v>-651814.21180511685</v>
      </c>
      <c r="M226" s="4">
        <f t="shared" si="107"/>
        <v>-23.019289864568332</v>
      </c>
      <c r="N226" s="21"/>
      <c r="O226" s="4">
        <f t="shared" si="108"/>
        <v>-404159.89684767509</v>
      </c>
      <c r="P226" s="4">
        <f t="shared" si="109"/>
        <v>-14.273198786822825</v>
      </c>
      <c r="Q226" s="21"/>
      <c r="R226" s="4">
        <f t="shared" si="110"/>
        <v>-1055974.1086527919</v>
      </c>
      <c r="S226" s="4">
        <f t="shared" si="111"/>
        <v>-37.292488651391153</v>
      </c>
      <c r="T226" s="21"/>
      <c r="U226" s="21"/>
      <c r="V226" s="21"/>
      <c r="W226" s="22">
        <v>6217815.2917547356</v>
      </c>
      <c r="X226" s="6"/>
      <c r="Y226" s="2">
        <v>1053174.2746698284</v>
      </c>
      <c r="Z226" s="82">
        <f t="shared" si="112"/>
        <v>1303468.6149140948</v>
      </c>
      <c r="AA226" s="82">
        <f t="shared" si="113"/>
        <v>1303661.4000663601</v>
      </c>
      <c r="AB226" s="2"/>
      <c r="AC226" s="2">
        <v>494301.18544540898</v>
      </c>
      <c r="AD226" s="2">
        <v>728861.52633825596</v>
      </c>
      <c r="AE226" s="2">
        <v>234560.34089284699</v>
      </c>
      <c r="AF226" s="2">
        <f t="shared" si="114"/>
        <v>8.8393254783255575</v>
      </c>
      <c r="AG226" s="83"/>
      <c r="AH226" s="6">
        <v>2553073.891845766</v>
      </c>
      <c r="AI226" s="6">
        <v>85028.125729401494</v>
      </c>
      <c r="AJ226" s="6">
        <v>189251.57247791209</v>
      </c>
      <c r="AK226" s="30">
        <f t="shared" si="115"/>
        <v>52990.440293815394</v>
      </c>
      <c r="AL226" s="6"/>
      <c r="AM226" s="6">
        <f t="shared" si="116"/>
        <v>-972907.39177237719</v>
      </c>
      <c r="AN226" s="6">
        <f t="shared" si="117"/>
        <v>1303661.4000663601</v>
      </c>
      <c r="AO226" s="7"/>
      <c r="AP226" s="6">
        <f t="shared" si="118"/>
        <v>330754.00829398294</v>
      </c>
      <c r="AQ226" s="6">
        <f t="shared" si="119"/>
        <v>11.68081679241358</v>
      </c>
      <c r="AR226" s="7"/>
      <c r="AS226" s="6">
        <f t="shared" si="120"/>
        <v>-330754.00829398294</v>
      </c>
      <c r="AT226" s="6">
        <f t="shared" si="121"/>
        <v>-11.68081679241358</v>
      </c>
      <c r="AU226" s="7"/>
      <c r="AV226" s="6">
        <f t="shared" si="122"/>
        <v>-982568.2200990998</v>
      </c>
      <c r="AW226" s="6">
        <f t="shared" si="123"/>
        <v>-34.700106656981909</v>
      </c>
      <c r="AX226" s="21"/>
      <c r="AY226" s="6">
        <f t="shared" si="124"/>
        <v>-64612.677469524788</v>
      </c>
      <c r="AZ226" s="6">
        <f t="shared" si="125"/>
        <v>85028.125729401494</v>
      </c>
      <c r="BA226" s="6">
        <f t="shared" si="126"/>
        <v>52990.440293815394</v>
      </c>
      <c r="BB226" s="6"/>
      <c r="BC226" s="6">
        <f t="shared" si="127"/>
        <v>42708.05434840708</v>
      </c>
      <c r="BD226" s="6">
        <f t="shared" si="128"/>
        <v>30697.83420528506</v>
      </c>
      <c r="BE226" s="6">
        <f t="shared" si="129"/>
        <v>73405.888553692144</v>
      </c>
      <c r="BF226" s="6">
        <f t="shared" si="130"/>
        <v>1.5082657984322321</v>
      </c>
      <c r="BG226" s="6">
        <f t="shared" si="131"/>
        <v>1.0841161959770116</v>
      </c>
      <c r="BH226" s="6">
        <f t="shared" si="132"/>
        <v>2.5923819944092439</v>
      </c>
      <c r="BI226" s="6"/>
      <c r="BJ226" s="6">
        <f t="shared" si="133"/>
        <v>-42708.05434840708</v>
      </c>
      <c r="BK226" s="6">
        <f t="shared" si="134"/>
        <v>-30697.83420528506</v>
      </c>
      <c r="BL226" s="6">
        <f t="shared" si="135"/>
        <v>-73405.888553692144</v>
      </c>
      <c r="BM226" s="6">
        <f t="shared" si="136"/>
        <v>-1.5082657984322321</v>
      </c>
      <c r="BN226" s="6">
        <f t="shared" si="137"/>
        <v>-1.0841161959770116</v>
      </c>
      <c r="BO226" s="6">
        <f t="shared" si="138"/>
        <v>-2.5923819944092439</v>
      </c>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8" t="s">
        <v>0</v>
      </c>
      <c r="DN226" s="84">
        <v>35727</v>
      </c>
      <c r="DY226" s="8" t="s">
        <v>0</v>
      </c>
      <c r="DZ226" s="8">
        <v>0</v>
      </c>
      <c r="EA226" s="8">
        <v>1</v>
      </c>
      <c r="EB226" s="8">
        <v>0</v>
      </c>
      <c r="EC226" s="8">
        <v>0</v>
      </c>
      <c r="ED226" s="8">
        <v>0</v>
      </c>
      <c r="EE226" s="8">
        <v>1</v>
      </c>
      <c r="EF226" s="8" t="s">
        <v>0</v>
      </c>
    </row>
    <row r="227" spans="1:136" ht="12.75" customHeight="1" x14ac:dyDescent="0.2">
      <c r="A227" s="9">
        <v>569</v>
      </c>
      <c r="B227" s="63"/>
      <c r="C227" s="9">
        <v>8</v>
      </c>
      <c r="D227" s="9" t="s">
        <v>239</v>
      </c>
      <c r="E227" s="9"/>
      <c r="F227" s="2">
        <v>27914</v>
      </c>
      <c r="H227" s="2">
        <v>28628</v>
      </c>
      <c r="I227" s="4">
        <v>-592253.39216977172</v>
      </c>
      <c r="J227" s="4">
        <f t="shared" si="106"/>
        <v>-21.217073589230196</v>
      </c>
      <c r="K227" s="4"/>
      <c r="L227" s="4">
        <v>-729612.99816900119</v>
      </c>
      <c r="M227" s="4">
        <f t="shared" si="107"/>
        <v>-25.485992670427596</v>
      </c>
      <c r="N227" s="21"/>
      <c r="O227" s="4">
        <f t="shared" si="108"/>
        <v>492483.32859941653</v>
      </c>
      <c r="P227" s="4">
        <f t="shared" si="109"/>
        <v>17.202854848379786</v>
      </c>
      <c r="Q227" s="21"/>
      <c r="R227" s="4">
        <f t="shared" si="110"/>
        <v>-237129.66956958466</v>
      </c>
      <c r="S227" s="4">
        <f t="shared" si="111"/>
        <v>-8.2831378220478076</v>
      </c>
      <c r="T227" s="21"/>
      <c r="U227" s="21"/>
      <c r="V227" s="21"/>
      <c r="W227" s="22">
        <v>4474256.8650562549</v>
      </c>
      <c r="X227" s="6"/>
      <c r="Y227" s="2">
        <v>350404.42445043538</v>
      </c>
      <c r="Z227" s="82">
        <f t="shared" si="112"/>
        <v>179778.94502732879</v>
      </c>
      <c r="AA227" s="82">
        <f t="shared" si="113"/>
        <v>179805.53462902282</v>
      </c>
      <c r="AB227" s="2"/>
      <c r="AC227" s="2">
        <v>383892.92249490699</v>
      </c>
      <c r="AD227" s="2">
        <v>217522.94790301801</v>
      </c>
      <c r="AE227" s="2">
        <v>-166369.97459188898</v>
      </c>
      <c r="AF227" s="2">
        <f t="shared" si="114"/>
        <v>-5.9600908000246822</v>
      </c>
      <c r="AG227" s="83"/>
      <c r="AH227" s="6">
        <v>1907276.4707198062</v>
      </c>
      <c r="AI227" s="6">
        <v>51412.355092196347</v>
      </c>
      <c r="AJ227" s="6">
        <v>88067.563430315582</v>
      </c>
      <c r="AK227" s="30">
        <f t="shared" si="115"/>
        <v>24658.917760488366</v>
      </c>
      <c r="AL227" s="6"/>
      <c r="AM227" s="6">
        <f t="shared" si="116"/>
        <v>-700091.16907573154</v>
      </c>
      <c r="AN227" s="6">
        <f t="shared" si="117"/>
        <v>179805.53462902282</v>
      </c>
      <c r="AO227" s="7"/>
      <c r="AP227" s="6">
        <f t="shared" si="118"/>
        <v>-520285.63444670872</v>
      </c>
      <c r="AQ227" s="6">
        <f t="shared" si="119"/>
        <v>-18.174012660566884</v>
      </c>
      <c r="AR227" s="7"/>
      <c r="AS227" s="6">
        <f t="shared" si="120"/>
        <v>520285.63444670872</v>
      </c>
      <c r="AT227" s="6">
        <f t="shared" si="121"/>
        <v>18.174012660566884</v>
      </c>
      <c r="AU227" s="7"/>
      <c r="AV227" s="6">
        <f t="shared" si="122"/>
        <v>-209327.36372229247</v>
      </c>
      <c r="AW227" s="6">
        <f t="shared" si="123"/>
        <v>-7.3119800098607124</v>
      </c>
      <c r="AX227" s="21"/>
      <c r="AY227" s="6">
        <f t="shared" si="124"/>
        <v>-48268.967005392537</v>
      </c>
      <c r="AZ227" s="6">
        <f t="shared" si="125"/>
        <v>51412.355092196347</v>
      </c>
      <c r="BA227" s="6">
        <f t="shared" si="126"/>
        <v>24658.917760488366</v>
      </c>
      <c r="BB227" s="6"/>
      <c r="BC227" s="6">
        <f t="shared" si="127"/>
        <v>19797.102340620499</v>
      </c>
      <c r="BD227" s="6">
        <f t="shared" si="128"/>
        <v>8005.2035066717071</v>
      </c>
      <c r="BE227" s="6">
        <f t="shared" si="129"/>
        <v>27802.305847292206</v>
      </c>
      <c r="BF227" s="6">
        <f t="shared" si="130"/>
        <v>0.69152935380119107</v>
      </c>
      <c r="BG227" s="6">
        <f t="shared" si="131"/>
        <v>0.27962845838590566</v>
      </c>
      <c r="BH227" s="6">
        <f t="shared" si="132"/>
        <v>0.97115781218709674</v>
      </c>
      <c r="BI227" s="6"/>
      <c r="BJ227" s="6">
        <f t="shared" si="133"/>
        <v>-19797.102340620499</v>
      </c>
      <c r="BK227" s="6">
        <f t="shared" si="134"/>
        <v>-8005.2035066717071</v>
      </c>
      <c r="BL227" s="6">
        <f t="shared" si="135"/>
        <v>-27802.305847292206</v>
      </c>
      <c r="BM227" s="6">
        <f t="shared" si="136"/>
        <v>-0.69152935380119107</v>
      </c>
      <c r="BN227" s="6">
        <f t="shared" si="137"/>
        <v>-0.27962845838590566</v>
      </c>
      <c r="BO227" s="6">
        <f t="shared" si="138"/>
        <v>-0.97115781218709674</v>
      </c>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8" t="s">
        <v>0</v>
      </c>
      <c r="DN227" s="84">
        <v>35772</v>
      </c>
      <c r="DY227" s="8" t="s">
        <v>0</v>
      </c>
      <c r="DZ227" s="8">
        <v>0</v>
      </c>
      <c r="EA227" s="8">
        <v>1</v>
      </c>
      <c r="EB227" s="8">
        <v>0</v>
      </c>
      <c r="EC227" s="8">
        <v>0</v>
      </c>
      <c r="ED227" s="8">
        <v>0</v>
      </c>
      <c r="EE227" s="8">
        <v>1</v>
      </c>
      <c r="EF227" s="8" t="s">
        <v>0</v>
      </c>
    </row>
    <row r="228" spans="1:136" ht="12.75" customHeight="1" x14ac:dyDescent="0.2">
      <c r="A228" s="9">
        <v>542</v>
      </c>
      <c r="B228" s="63"/>
      <c r="C228" s="9">
        <v>8</v>
      </c>
      <c r="D228" s="9" t="s">
        <v>244</v>
      </c>
      <c r="E228" s="9"/>
      <c r="F228" s="2">
        <v>29123</v>
      </c>
      <c r="H228" s="2">
        <v>29376</v>
      </c>
      <c r="I228" s="4">
        <v>1006408.2942158184</v>
      </c>
      <c r="J228" s="4">
        <f t="shared" si="106"/>
        <v>34.557164241864449</v>
      </c>
      <c r="K228" s="4"/>
      <c r="L228" s="4">
        <v>366796.15264725732</v>
      </c>
      <c r="M228" s="4">
        <f t="shared" si="107"/>
        <v>12.486252473013934</v>
      </c>
      <c r="N228" s="21"/>
      <c r="O228" s="4">
        <f t="shared" si="108"/>
        <v>1231581.6619327343</v>
      </c>
      <c r="P228" s="4">
        <f t="shared" si="109"/>
        <v>41.924757010237414</v>
      </c>
      <c r="Q228" s="21"/>
      <c r="R228" s="4">
        <f t="shared" si="110"/>
        <v>1598377.8145799916</v>
      </c>
      <c r="S228" s="4">
        <f t="shared" si="111"/>
        <v>54.411009483251348</v>
      </c>
      <c r="T228" s="21"/>
      <c r="U228" s="21"/>
      <c r="V228" s="21"/>
      <c r="W228" s="22">
        <v>6914395.1821958879</v>
      </c>
      <c r="X228" s="6"/>
      <c r="Y228" s="2">
        <v>1551642.0353915656</v>
      </c>
      <c r="Z228" s="82">
        <f t="shared" si="112"/>
        <v>-165689.50972612831</v>
      </c>
      <c r="AA228" s="82">
        <f t="shared" si="113"/>
        <v>-165714.01547716509</v>
      </c>
      <c r="AB228" s="2"/>
      <c r="AC228" s="2">
        <v>2058634.25445722</v>
      </c>
      <c r="AD228" s="2">
        <v>356093.18050356401</v>
      </c>
      <c r="AE228" s="2">
        <v>-1702541.073953656</v>
      </c>
      <c r="AF228" s="2">
        <f t="shared" si="114"/>
        <v>-58.460360332165507</v>
      </c>
      <c r="AG228" s="83"/>
      <c r="AH228" s="6">
        <v>3595325.662534765</v>
      </c>
      <c r="AI228" s="6">
        <v>77118.53263829452</v>
      </c>
      <c r="AJ228" s="6">
        <v>106805.34288357386</v>
      </c>
      <c r="AK228" s="30">
        <f t="shared" si="115"/>
        <v>29905.496007400685</v>
      </c>
      <c r="AL228" s="6"/>
      <c r="AM228" s="6">
        <f t="shared" si="116"/>
        <v>-1081901.9007068702</v>
      </c>
      <c r="AN228" s="6">
        <f t="shared" si="117"/>
        <v>-165714.01547716509</v>
      </c>
      <c r="AO228" s="7"/>
      <c r="AP228" s="6">
        <f t="shared" si="118"/>
        <v>-1247615.9161840354</v>
      </c>
      <c r="AQ228" s="6">
        <f t="shared" si="119"/>
        <v>-42.470585382081815</v>
      </c>
      <c r="AR228" s="7"/>
      <c r="AS228" s="6">
        <f t="shared" si="120"/>
        <v>1247615.9161840354</v>
      </c>
      <c r="AT228" s="6">
        <f t="shared" si="121"/>
        <v>42.470585382081815</v>
      </c>
      <c r="AU228" s="7"/>
      <c r="AV228" s="6">
        <f t="shared" si="122"/>
        <v>1614412.0688312927</v>
      </c>
      <c r="AW228" s="6">
        <f t="shared" si="123"/>
        <v>54.956837855095749</v>
      </c>
      <c r="AX228" s="21"/>
      <c r="AY228" s="6">
        <f t="shared" si="124"/>
        <v>-90989.774394394233</v>
      </c>
      <c r="AZ228" s="6">
        <f t="shared" si="125"/>
        <v>77118.53263829452</v>
      </c>
      <c r="BA228" s="6">
        <f t="shared" si="126"/>
        <v>29905.496007400685</v>
      </c>
      <c r="BB228" s="6"/>
      <c r="BC228" s="6">
        <f t="shared" si="127"/>
        <v>17521.965863491547</v>
      </c>
      <c r="BD228" s="6">
        <f t="shared" si="128"/>
        <v>-1487.7116121905201</v>
      </c>
      <c r="BE228" s="6">
        <f t="shared" si="129"/>
        <v>16034.254251301027</v>
      </c>
      <c r="BF228" s="6">
        <f t="shared" si="130"/>
        <v>0.5964721494924955</v>
      </c>
      <c r="BG228" s="6">
        <f t="shared" si="131"/>
        <v>-5.0643777648097771E-2</v>
      </c>
      <c r="BH228" s="6">
        <f t="shared" si="132"/>
        <v>0.5458283718443977</v>
      </c>
      <c r="BI228" s="6"/>
      <c r="BJ228" s="6">
        <f t="shared" si="133"/>
        <v>-17521.965863491547</v>
      </c>
      <c r="BK228" s="6">
        <f t="shared" si="134"/>
        <v>1487.7116121905201</v>
      </c>
      <c r="BL228" s="6">
        <f t="shared" si="135"/>
        <v>-16034.254251301027</v>
      </c>
      <c r="BM228" s="6">
        <f t="shared" si="136"/>
        <v>-0.5964721494924955</v>
      </c>
      <c r="BN228" s="6">
        <f t="shared" si="137"/>
        <v>5.0643777648097771E-2</v>
      </c>
      <c r="BO228" s="6">
        <f t="shared" si="138"/>
        <v>-0.5458283718443977</v>
      </c>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8" t="s">
        <v>0</v>
      </c>
      <c r="DN228" s="84">
        <v>35808</v>
      </c>
      <c r="DY228" s="8" t="s">
        <v>0</v>
      </c>
      <c r="DZ228" s="8">
        <v>0</v>
      </c>
      <c r="EA228" s="8">
        <v>1</v>
      </c>
      <c r="EB228" s="8">
        <v>0</v>
      </c>
      <c r="EC228" s="8">
        <v>0</v>
      </c>
      <c r="ED228" s="8">
        <v>0</v>
      </c>
      <c r="EE228" s="8">
        <v>1</v>
      </c>
      <c r="EF228" s="8" t="s">
        <v>0</v>
      </c>
    </row>
    <row r="229" spans="1:136" ht="12.75" customHeight="1" x14ac:dyDescent="0.2">
      <c r="A229" s="9">
        <v>531</v>
      </c>
      <c r="B229" s="63"/>
      <c r="C229" s="9">
        <v>8</v>
      </c>
      <c r="D229" s="9" t="s">
        <v>256</v>
      </c>
      <c r="E229" s="9"/>
      <c r="F229" s="2">
        <v>29731</v>
      </c>
      <c r="H229" s="2">
        <v>30966</v>
      </c>
      <c r="I229" s="4">
        <v>380834.8699559262</v>
      </c>
      <c r="J229" s="4">
        <f t="shared" si="106"/>
        <v>12.809352862531574</v>
      </c>
      <c r="K229" s="4"/>
      <c r="L229" s="4">
        <v>-946241.94046065537</v>
      </c>
      <c r="M229" s="4">
        <f t="shared" si="107"/>
        <v>-30.557448183835671</v>
      </c>
      <c r="N229" s="21"/>
      <c r="O229" s="4">
        <f t="shared" si="108"/>
        <v>606322.5415782351</v>
      </c>
      <c r="P229" s="4">
        <f t="shared" si="109"/>
        <v>19.580266795137735</v>
      </c>
      <c r="Q229" s="21"/>
      <c r="R229" s="4">
        <f t="shared" si="110"/>
        <v>-339919.39888242027</v>
      </c>
      <c r="S229" s="4">
        <f t="shared" si="111"/>
        <v>-10.977181388697936</v>
      </c>
      <c r="T229" s="21"/>
      <c r="U229" s="21"/>
      <c r="V229" s="21"/>
      <c r="W229" s="22">
        <v>7041473.4681772627</v>
      </c>
      <c r="X229" s="6"/>
      <c r="Y229" s="2">
        <v>495442.18635707028</v>
      </c>
      <c r="Z229" s="82">
        <f t="shared" si="112"/>
        <v>474376.01481457014</v>
      </c>
      <c r="AA229" s="82">
        <f t="shared" si="113"/>
        <v>474446.17580747837</v>
      </c>
      <c r="AB229" s="2"/>
      <c r="AC229" s="2">
        <v>199762.131024198</v>
      </c>
      <c r="AD229" s="2">
        <v>179536.130051193</v>
      </c>
      <c r="AE229" s="2">
        <v>-20226.000973004993</v>
      </c>
      <c r="AF229" s="2">
        <f t="shared" si="114"/>
        <v>-0.6803000562714</v>
      </c>
      <c r="AG229" s="83"/>
      <c r="AH229" s="6">
        <v>2487913.9956178465</v>
      </c>
      <c r="AI229" s="6">
        <v>59321.948183303321</v>
      </c>
      <c r="AJ229" s="6">
        <v>88067.563430315669</v>
      </c>
      <c r="AK229" s="30">
        <f t="shared" si="115"/>
        <v>24658.917760488388</v>
      </c>
      <c r="AL229" s="6"/>
      <c r="AM229" s="6">
        <f t="shared" si="116"/>
        <v>-1101785.9593293567</v>
      </c>
      <c r="AN229" s="6">
        <f t="shared" si="117"/>
        <v>474446.17580747837</v>
      </c>
      <c r="AO229" s="7"/>
      <c r="AP229" s="6">
        <f t="shared" si="118"/>
        <v>-627339.7835218783</v>
      </c>
      <c r="AQ229" s="6">
        <f t="shared" si="119"/>
        <v>-20.258986744231684</v>
      </c>
      <c r="AR229" s="7"/>
      <c r="AS229" s="6">
        <f t="shared" si="120"/>
        <v>627339.7835218783</v>
      </c>
      <c r="AT229" s="6">
        <f t="shared" si="121"/>
        <v>20.258986744231684</v>
      </c>
      <c r="AU229" s="7"/>
      <c r="AV229" s="6">
        <f t="shared" si="122"/>
        <v>-318902.15693877707</v>
      </c>
      <c r="AW229" s="6">
        <f t="shared" si="123"/>
        <v>-10.298461439603987</v>
      </c>
      <c r="AX229" s="21"/>
      <c r="AY229" s="6">
        <f t="shared" si="124"/>
        <v>-62963.624000148506</v>
      </c>
      <c r="AZ229" s="6">
        <f t="shared" si="125"/>
        <v>59321.948183303321</v>
      </c>
      <c r="BA229" s="6">
        <f t="shared" si="126"/>
        <v>24658.917760488388</v>
      </c>
      <c r="BB229" s="6"/>
      <c r="BC229" s="6">
        <f t="shared" si="127"/>
        <v>18081.975372252818</v>
      </c>
      <c r="BD229" s="6">
        <f t="shared" si="128"/>
        <v>2935.2665713904244</v>
      </c>
      <c r="BE229" s="6">
        <f t="shared" si="129"/>
        <v>21017.241943643243</v>
      </c>
      <c r="BF229" s="6">
        <f t="shared" si="130"/>
        <v>0.5839299674563333</v>
      </c>
      <c r="BG229" s="6">
        <f t="shared" si="131"/>
        <v>9.4789981637616233E-2</v>
      </c>
      <c r="BH229" s="6">
        <f t="shared" si="132"/>
        <v>0.67871994909394961</v>
      </c>
      <c r="BI229" s="6"/>
      <c r="BJ229" s="6">
        <f t="shared" si="133"/>
        <v>-18081.975372252818</v>
      </c>
      <c r="BK229" s="6">
        <f t="shared" si="134"/>
        <v>-2935.2665713904244</v>
      </c>
      <c r="BL229" s="6">
        <f t="shared" si="135"/>
        <v>-21017.241943643243</v>
      </c>
      <c r="BM229" s="6">
        <f t="shared" si="136"/>
        <v>-0.5839299674563333</v>
      </c>
      <c r="BN229" s="6">
        <f t="shared" si="137"/>
        <v>-9.4789981637616233E-2</v>
      </c>
      <c r="BO229" s="6">
        <f t="shared" si="138"/>
        <v>-0.67871994909394961</v>
      </c>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8" t="s">
        <v>0</v>
      </c>
      <c r="DN229" s="84">
        <v>36026</v>
      </c>
      <c r="DY229" s="8" t="s">
        <v>0</v>
      </c>
      <c r="DZ229" s="8">
        <v>0</v>
      </c>
      <c r="EA229" s="8">
        <v>1</v>
      </c>
      <c r="EB229" s="8">
        <v>0</v>
      </c>
      <c r="EC229" s="8">
        <v>0</v>
      </c>
      <c r="ED229" s="8">
        <v>0</v>
      </c>
      <c r="EE229" s="8">
        <v>1</v>
      </c>
      <c r="EF229" s="8" t="s">
        <v>0</v>
      </c>
    </row>
    <row r="230" spans="1:136" ht="12.75" customHeight="1" x14ac:dyDescent="0.2">
      <c r="A230" s="9">
        <v>590</v>
      </c>
      <c r="B230" s="63"/>
      <c r="C230" s="9">
        <v>8</v>
      </c>
      <c r="D230" s="9" t="s">
        <v>264</v>
      </c>
      <c r="E230" s="9"/>
      <c r="F230" s="2">
        <v>32292</v>
      </c>
      <c r="H230" s="2">
        <v>32290</v>
      </c>
      <c r="I230" s="4">
        <v>-301373.35667668097</v>
      </c>
      <c r="J230" s="4">
        <f t="shared" si="106"/>
        <v>-9.3327559976675634</v>
      </c>
      <c r="K230" s="4"/>
      <c r="L230" s="4">
        <v>-1142841.1333551747</v>
      </c>
      <c r="M230" s="4">
        <f t="shared" si="107"/>
        <v>-35.393036028342358</v>
      </c>
      <c r="N230" s="21"/>
      <c r="O230" s="4">
        <f t="shared" si="108"/>
        <v>481740.41204303701</v>
      </c>
      <c r="P230" s="4">
        <f t="shared" si="109"/>
        <v>14.919182782379592</v>
      </c>
      <c r="Q230" s="21"/>
      <c r="R230" s="4">
        <f t="shared" si="110"/>
        <v>-661100.72131213767</v>
      </c>
      <c r="S230" s="4">
        <f t="shared" si="111"/>
        <v>-20.473853245962765</v>
      </c>
      <c r="T230" s="21"/>
      <c r="U230" s="21"/>
      <c r="V230" s="21"/>
      <c r="W230" s="22">
        <v>7593950.0072683701</v>
      </c>
      <c r="X230" s="6"/>
      <c r="Y230" s="2">
        <v>782642.7440079361</v>
      </c>
      <c r="Z230" s="82">
        <f t="shared" si="112"/>
        <v>693916.84694130183</v>
      </c>
      <c r="AA230" s="82">
        <f t="shared" si="113"/>
        <v>694019.47838441178</v>
      </c>
      <c r="AB230" s="2"/>
      <c r="AC230" s="2">
        <v>583758.126268005</v>
      </c>
      <c r="AD230" s="2">
        <v>495026.73363636201</v>
      </c>
      <c r="AE230" s="2">
        <v>-88731.392631642986</v>
      </c>
      <c r="AF230" s="2">
        <f t="shared" si="114"/>
        <v>-2.747782504386318</v>
      </c>
      <c r="AG230" s="83"/>
      <c r="AH230" s="6">
        <v>3807833.3878301312</v>
      </c>
      <c r="AI230" s="6">
        <v>73163.736092741034</v>
      </c>
      <c r="AJ230" s="6">
        <v>127416.90028215888</v>
      </c>
      <c r="AK230" s="30">
        <f t="shared" si="115"/>
        <v>35676.732079004491</v>
      </c>
      <c r="AL230" s="6"/>
      <c r="AM230" s="6">
        <f t="shared" si="116"/>
        <v>-1188232.4816915332</v>
      </c>
      <c r="AN230" s="6">
        <f t="shared" si="117"/>
        <v>694019.47838441178</v>
      </c>
      <c r="AO230" s="7"/>
      <c r="AP230" s="6">
        <f t="shared" si="118"/>
        <v>-494213.00330712146</v>
      </c>
      <c r="AQ230" s="6">
        <f t="shared" si="119"/>
        <v>-15.305450706321507</v>
      </c>
      <c r="AR230" s="7"/>
      <c r="AS230" s="6">
        <f t="shared" si="120"/>
        <v>494213.00330712146</v>
      </c>
      <c r="AT230" s="6">
        <f t="shared" si="121"/>
        <v>15.305450706321507</v>
      </c>
      <c r="AU230" s="7"/>
      <c r="AV230" s="6">
        <f t="shared" si="122"/>
        <v>-648628.13004805322</v>
      </c>
      <c r="AW230" s="6">
        <f t="shared" si="123"/>
        <v>-20.08758532202085</v>
      </c>
      <c r="AX230" s="21"/>
      <c r="AY230" s="6">
        <f t="shared" si="124"/>
        <v>-96367.87690766115</v>
      </c>
      <c r="AZ230" s="6">
        <f t="shared" si="125"/>
        <v>73163.736092741034</v>
      </c>
      <c r="BA230" s="6">
        <f t="shared" si="126"/>
        <v>35676.732079004491</v>
      </c>
      <c r="BB230" s="6"/>
      <c r="BC230" s="6">
        <f t="shared" si="127"/>
        <v>10044.614748625994</v>
      </c>
      <c r="BD230" s="6">
        <f t="shared" si="128"/>
        <v>2427.9765154584384</v>
      </c>
      <c r="BE230" s="6">
        <f t="shared" si="129"/>
        <v>12472.591264084433</v>
      </c>
      <c r="BF230" s="6">
        <f t="shared" si="130"/>
        <v>0.31107509286546903</v>
      </c>
      <c r="BG230" s="6">
        <f t="shared" si="131"/>
        <v>7.5192831076445907E-2</v>
      </c>
      <c r="BH230" s="6">
        <f t="shared" si="132"/>
        <v>0.38626792394191489</v>
      </c>
      <c r="BI230" s="6"/>
      <c r="BJ230" s="6">
        <f t="shared" si="133"/>
        <v>-10044.614748625994</v>
      </c>
      <c r="BK230" s="6">
        <f t="shared" si="134"/>
        <v>-2427.9765154584384</v>
      </c>
      <c r="BL230" s="6">
        <f t="shared" si="135"/>
        <v>-12472.591264084433</v>
      </c>
      <c r="BM230" s="6">
        <f t="shared" si="136"/>
        <v>-0.31107509286546903</v>
      </c>
      <c r="BN230" s="6">
        <f t="shared" si="137"/>
        <v>-7.5192831076445907E-2</v>
      </c>
      <c r="BO230" s="6">
        <f t="shared" si="138"/>
        <v>-0.38626792394191489</v>
      </c>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8" t="s">
        <v>0</v>
      </c>
      <c r="DN230" s="84">
        <v>36099</v>
      </c>
      <c r="DY230" s="8" t="s">
        <v>0</v>
      </c>
      <c r="DZ230" s="8">
        <v>0</v>
      </c>
      <c r="EA230" s="8">
        <v>1</v>
      </c>
      <c r="EB230" s="8">
        <v>0</v>
      </c>
      <c r="EC230" s="8">
        <v>0</v>
      </c>
      <c r="ED230" s="8">
        <v>0</v>
      </c>
      <c r="EE230" s="8">
        <v>1</v>
      </c>
      <c r="EF230" s="8" t="s">
        <v>0</v>
      </c>
    </row>
    <row r="231" spans="1:136" ht="12.75" customHeight="1" x14ac:dyDescent="0.2">
      <c r="A231" s="9">
        <v>556</v>
      </c>
      <c r="B231" s="63"/>
      <c r="C231" s="9">
        <v>8</v>
      </c>
      <c r="D231" s="9" t="s">
        <v>266</v>
      </c>
      <c r="E231" s="9"/>
      <c r="F231" s="2">
        <v>32450</v>
      </c>
      <c r="H231" s="2">
        <v>32768</v>
      </c>
      <c r="I231" s="4">
        <v>-916074.92185019143</v>
      </c>
      <c r="J231" s="4">
        <f t="shared" si="106"/>
        <v>-28.230351983056746</v>
      </c>
      <c r="K231" s="4"/>
      <c r="L231" s="4">
        <v>-719881.75971307745</v>
      </c>
      <c r="M231" s="4">
        <f t="shared" si="107"/>
        <v>-21.969047842806319</v>
      </c>
      <c r="N231" s="21"/>
      <c r="O231" s="4">
        <f t="shared" si="108"/>
        <v>-94873.247675457373</v>
      </c>
      <c r="P231" s="4">
        <f t="shared" si="109"/>
        <v>-2.895301747908245</v>
      </c>
      <c r="Q231" s="21"/>
      <c r="R231" s="4">
        <f t="shared" si="110"/>
        <v>-814755.00738853484</v>
      </c>
      <c r="S231" s="4">
        <f t="shared" si="111"/>
        <v>-24.864349590714564</v>
      </c>
      <c r="T231" s="21"/>
      <c r="U231" s="21"/>
      <c r="V231" s="21"/>
      <c r="W231" s="22">
        <v>7671004.5719446111</v>
      </c>
      <c r="X231" s="6"/>
      <c r="Y231" s="2">
        <v>1162900.6025236498</v>
      </c>
      <c r="Z231" s="82">
        <f t="shared" si="112"/>
        <v>1315656.4371685453</v>
      </c>
      <c r="AA231" s="82">
        <f t="shared" si="113"/>
        <v>1315851.0249197704</v>
      </c>
      <c r="AB231" s="2"/>
      <c r="AC231" s="2">
        <v>979865.67976870295</v>
      </c>
      <c r="AD231" s="2">
        <v>1131139.0816921301</v>
      </c>
      <c r="AE231" s="2">
        <v>151273.40192342713</v>
      </c>
      <c r="AF231" s="2">
        <f t="shared" si="114"/>
        <v>4.6617381178251813</v>
      </c>
      <c r="AG231" s="83"/>
      <c r="AH231" s="6">
        <v>5751227.039335507</v>
      </c>
      <c r="AI231" s="6">
        <v>77118.53263829452</v>
      </c>
      <c r="AJ231" s="6">
        <v>170513.79302465331</v>
      </c>
      <c r="AK231" s="30">
        <f t="shared" si="115"/>
        <v>47743.862046902934</v>
      </c>
      <c r="AL231" s="6"/>
      <c r="AM231" s="6">
        <f t="shared" si="116"/>
        <v>-1200289.2817130343</v>
      </c>
      <c r="AN231" s="6">
        <f t="shared" si="117"/>
        <v>1315851.0249197704</v>
      </c>
      <c r="AO231" s="7"/>
      <c r="AP231" s="6">
        <f t="shared" si="118"/>
        <v>115561.74320673617</v>
      </c>
      <c r="AQ231" s="6">
        <f t="shared" si="119"/>
        <v>3.526664526572759</v>
      </c>
      <c r="AR231" s="7"/>
      <c r="AS231" s="6">
        <f t="shared" si="120"/>
        <v>-115561.74320673617</v>
      </c>
      <c r="AT231" s="6">
        <f t="shared" si="121"/>
        <v>-3.526664526572759</v>
      </c>
      <c r="AU231" s="7"/>
      <c r="AV231" s="6">
        <f t="shared" si="122"/>
        <v>-835443.50291981362</v>
      </c>
      <c r="AW231" s="6">
        <f t="shared" si="123"/>
        <v>-25.495712369379078</v>
      </c>
      <c r="AX231" s="21"/>
      <c r="AY231" s="6">
        <f t="shared" si="124"/>
        <v>-145550.89021647634</v>
      </c>
      <c r="AZ231" s="6">
        <f t="shared" si="125"/>
        <v>77118.53263829452</v>
      </c>
      <c r="BA231" s="6">
        <f t="shared" si="126"/>
        <v>47743.862046902934</v>
      </c>
      <c r="BB231" s="6"/>
      <c r="BC231" s="6">
        <f t="shared" si="127"/>
        <v>-18214.524352477223</v>
      </c>
      <c r="BD231" s="6">
        <f t="shared" si="128"/>
        <v>-2473.9711788015702</v>
      </c>
      <c r="BE231" s="6">
        <f t="shared" si="129"/>
        <v>-20688.495531278793</v>
      </c>
      <c r="BF231" s="6">
        <f t="shared" si="130"/>
        <v>-0.55586316993643869</v>
      </c>
      <c r="BG231" s="6">
        <f t="shared" si="131"/>
        <v>-7.5499608728075263E-2</v>
      </c>
      <c r="BH231" s="6">
        <f t="shared" si="132"/>
        <v>-0.63136277866451396</v>
      </c>
      <c r="BI231" s="6"/>
      <c r="BJ231" s="6">
        <f t="shared" si="133"/>
        <v>18214.524352477223</v>
      </c>
      <c r="BK231" s="6">
        <f t="shared" si="134"/>
        <v>2473.9711788015702</v>
      </c>
      <c r="BL231" s="6">
        <f t="shared" si="135"/>
        <v>20688.495531278793</v>
      </c>
      <c r="BM231" s="6">
        <f t="shared" si="136"/>
        <v>0.55586316993643869</v>
      </c>
      <c r="BN231" s="6">
        <f t="shared" si="137"/>
        <v>7.5499608728075263E-2</v>
      </c>
      <c r="BO231" s="6">
        <f t="shared" si="138"/>
        <v>0.63136277866451396</v>
      </c>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8" t="s">
        <v>0</v>
      </c>
      <c r="DN231" s="84">
        <v>36212</v>
      </c>
      <c r="DY231" s="8" t="s">
        <v>0</v>
      </c>
      <c r="DZ231" s="8">
        <v>0</v>
      </c>
      <c r="EA231" s="8">
        <v>1</v>
      </c>
      <c r="EB231" s="8">
        <v>0</v>
      </c>
      <c r="EC231" s="8">
        <v>0</v>
      </c>
      <c r="ED231" s="8">
        <v>0</v>
      </c>
      <c r="EE231" s="8">
        <v>1</v>
      </c>
      <c r="EF231" s="8" t="s">
        <v>0</v>
      </c>
    </row>
    <row r="232" spans="1:136" ht="12.75" customHeight="1" x14ac:dyDescent="0.2">
      <c r="A232" s="9">
        <v>1901</v>
      </c>
      <c r="B232" s="63"/>
      <c r="C232" s="9">
        <v>8</v>
      </c>
      <c r="D232" s="9" t="s">
        <v>275</v>
      </c>
      <c r="E232" s="9"/>
      <c r="F232" s="2">
        <v>33733</v>
      </c>
      <c r="H232" s="2">
        <v>34462</v>
      </c>
      <c r="I232" s="4">
        <v>-107167.55347731058</v>
      </c>
      <c r="J232" s="4">
        <f t="shared" si="106"/>
        <v>-3.1769351518486517</v>
      </c>
      <c r="K232" s="4"/>
      <c r="L232" s="4">
        <v>-207635.65778993163</v>
      </c>
      <c r="M232" s="4">
        <f t="shared" si="107"/>
        <v>-6.0250611627279795</v>
      </c>
      <c r="N232" s="21"/>
      <c r="O232" s="4">
        <f t="shared" si="108"/>
        <v>485961.05022178055</v>
      </c>
      <c r="P232" s="4">
        <f t="shared" si="109"/>
        <v>14.101359474835487</v>
      </c>
      <c r="Q232" s="21"/>
      <c r="R232" s="4">
        <f t="shared" si="110"/>
        <v>278325.39243184892</v>
      </c>
      <c r="S232" s="4">
        <f t="shared" si="111"/>
        <v>8.0762983121075074</v>
      </c>
      <c r="T232" s="21"/>
      <c r="U232" s="21"/>
      <c r="V232" s="21"/>
      <c r="W232" s="22">
        <v>5846547.854882244</v>
      </c>
      <c r="X232" s="6"/>
      <c r="Y232" s="2">
        <v>714625.60411408229</v>
      </c>
      <c r="Z232" s="82">
        <f t="shared" si="112"/>
        <v>394135.15347112075</v>
      </c>
      <c r="AA232" s="82">
        <f t="shared" si="113"/>
        <v>394193.44670864538</v>
      </c>
      <c r="AB232" s="2"/>
      <c r="AC232" s="2">
        <v>759486.95791995898</v>
      </c>
      <c r="AD232" s="2">
        <v>445776.07719513099</v>
      </c>
      <c r="AE232" s="2">
        <v>-313710.88072482799</v>
      </c>
      <c r="AF232" s="2">
        <f t="shared" si="114"/>
        <v>-9.2998215612257429</v>
      </c>
      <c r="AG232" s="83"/>
      <c r="AH232" s="6">
        <v>2344287.7340465272</v>
      </c>
      <c r="AI232" s="6">
        <v>67231.541274410803</v>
      </c>
      <c r="AJ232" s="6">
        <v>95562.675211619076</v>
      </c>
      <c r="AK232" s="30">
        <f t="shared" si="115"/>
        <v>26757.549059253342</v>
      </c>
      <c r="AL232" s="6"/>
      <c r="AM232" s="6">
        <f t="shared" si="116"/>
        <v>-914814.82763065689</v>
      </c>
      <c r="AN232" s="6">
        <f t="shared" si="117"/>
        <v>394193.44670864538</v>
      </c>
      <c r="AO232" s="7"/>
      <c r="AP232" s="6">
        <f t="shared" si="118"/>
        <v>-520621.38092201151</v>
      </c>
      <c r="AQ232" s="6">
        <f t="shared" si="119"/>
        <v>-15.107114529685203</v>
      </c>
      <c r="AR232" s="7"/>
      <c r="AS232" s="6">
        <f t="shared" si="120"/>
        <v>520621.38092201151</v>
      </c>
      <c r="AT232" s="6">
        <f t="shared" si="121"/>
        <v>15.107114529685203</v>
      </c>
      <c r="AU232" s="7"/>
      <c r="AV232" s="6">
        <f t="shared" si="122"/>
        <v>312985.72313207987</v>
      </c>
      <c r="AW232" s="6">
        <f t="shared" si="123"/>
        <v>9.0820533669572239</v>
      </c>
      <c r="AX232" s="21"/>
      <c r="AY232" s="6">
        <f t="shared" si="124"/>
        <v>-59328.759633433234</v>
      </c>
      <c r="AZ232" s="6">
        <f t="shared" si="125"/>
        <v>67231.541274410803</v>
      </c>
      <c r="BA232" s="6">
        <f t="shared" si="126"/>
        <v>26757.549059253342</v>
      </c>
      <c r="BB232" s="6"/>
      <c r="BC232" s="6">
        <f t="shared" si="127"/>
        <v>28372.335295568693</v>
      </c>
      <c r="BD232" s="6">
        <f t="shared" si="128"/>
        <v>6287.9954046622515</v>
      </c>
      <c r="BE232" s="6">
        <f t="shared" si="129"/>
        <v>34660.330700230945</v>
      </c>
      <c r="BF232" s="6">
        <f t="shared" si="130"/>
        <v>0.82329334616588401</v>
      </c>
      <c r="BG232" s="6">
        <f t="shared" si="131"/>
        <v>0.18246170868383296</v>
      </c>
      <c r="BH232" s="6">
        <f t="shared" si="132"/>
        <v>1.0057550548497169</v>
      </c>
      <c r="BI232" s="6"/>
      <c r="BJ232" s="6">
        <f t="shared" si="133"/>
        <v>-28372.335295568693</v>
      </c>
      <c r="BK232" s="6">
        <f t="shared" si="134"/>
        <v>-6287.9954046622515</v>
      </c>
      <c r="BL232" s="6">
        <f t="shared" si="135"/>
        <v>-34660.330700230945</v>
      </c>
      <c r="BM232" s="6">
        <f t="shared" si="136"/>
        <v>-0.82329334616588401</v>
      </c>
      <c r="BN232" s="6">
        <f t="shared" si="137"/>
        <v>-0.18246170868383296</v>
      </c>
      <c r="BO232" s="6">
        <f t="shared" si="138"/>
        <v>-1.0057550548497169</v>
      </c>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8" t="s">
        <v>0</v>
      </c>
      <c r="DN232" s="84">
        <v>36682</v>
      </c>
      <c r="DY232" s="8" t="s">
        <v>0</v>
      </c>
      <c r="DZ232" s="8">
        <v>0</v>
      </c>
      <c r="EA232" s="8">
        <v>1</v>
      </c>
      <c r="EB232" s="8">
        <v>0</v>
      </c>
      <c r="EC232" s="8">
        <v>0</v>
      </c>
      <c r="ED232" s="8">
        <v>0</v>
      </c>
      <c r="EE232" s="8">
        <v>1</v>
      </c>
      <c r="EF232" s="8" t="s">
        <v>0</v>
      </c>
    </row>
    <row r="233" spans="1:136" ht="12.75" customHeight="1" x14ac:dyDescent="0.2">
      <c r="A233" s="9">
        <v>512</v>
      </c>
      <c r="B233" s="63"/>
      <c r="C233" s="9">
        <v>8</v>
      </c>
      <c r="D233" s="9" t="s">
        <v>286</v>
      </c>
      <c r="E233" s="9"/>
      <c r="F233" s="2">
        <v>35755</v>
      </c>
      <c r="H233" s="2">
        <v>36682</v>
      </c>
      <c r="I233" s="4">
        <v>152598.38507196307</v>
      </c>
      <c r="J233" s="4">
        <f t="shared" si="106"/>
        <v>4.2678893881125175</v>
      </c>
      <c r="K233" s="4"/>
      <c r="L233" s="4">
        <v>-1068353.2594241649</v>
      </c>
      <c r="M233" s="4">
        <f t="shared" si="107"/>
        <v>-29.124727643644427</v>
      </c>
      <c r="N233" s="21"/>
      <c r="O233" s="4">
        <f t="shared" si="108"/>
        <v>1197877.8526451781</v>
      </c>
      <c r="P233" s="4">
        <f t="shared" si="109"/>
        <v>32.655739944528051</v>
      </c>
      <c r="Q233" s="21"/>
      <c r="R233" s="4">
        <f t="shared" si="110"/>
        <v>129524.5932210132</v>
      </c>
      <c r="S233" s="4">
        <f t="shared" si="111"/>
        <v>3.5310123008836269</v>
      </c>
      <c r="T233" s="21"/>
      <c r="U233" s="21"/>
      <c r="V233" s="21"/>
      <c r="W233" s="22">
        <v>10250451.899792779</v>
      </c>
      <c r="X233" s="6"/>
      <c r="Y233" s="2">
        <v>824879.06067582534</v>
      </c>
      <c r="Z233" s="82">
        <f t="shared" si="112"/>
        <v>342504.43416413752</v>
      </c>
      <c r="AA233" s="82">
        <f t="shared" si="113"/>
        <v>342555.09113334754</v>
      </c>
      <c r="AB233" s="2"/>
      <c r="AC233" s="2">
        <v>1045887.34726713</v>
      </c>
      <c r="AD233" s="2">
        <v>575702.93063430197</v>
      </c>
      <c r="AE233" s="2">
        <v>-470184.41663282807</v>
      </c>
      <c r="AF233" s="2">
        <f t="shared" si="114"/>
        <v>-13.150172469104406</v>
      </c>
      <c r="AG233" s="83"/>
      <c r="AH233" s="6">
        <v>6152671.9669193933</v>
      </c>
      <c r="AI233" s="6">
        <v>130508.28600326761</v>
      </c>
      <c r="AJ233" s="6">
        <v>316668.47276007099</v>
      </c>
      <c r="AK233" s="30">
        <f t="shared" si="115"/>
        <v>88667.172372819885</v>
      </c>
      <c r="AL233" s="6"/>
      <c r="AM233" s="6">
        <f t="shared" si="116"/>
        <v>-1603897.8249386344</v>
      </c>
      <c r="AN233" s="6">
        <f t="shared" si="117"/>
        <v>342555.09113334754</v>
      </c>
      <c r="AO233" s="7"/>
      <c r="AP233" s="6">
        <f t="shared" si="118"/>
        <v>-1261342.7338052869</v>
      </c>
      <c r="AQ233" s="6">
        <f t="shared" si="119"/>
        <v>-34.385876828016109</v>
      </c>
      <c r="AR233" s="7"/>
      <c r="AS233" s="6">
        <f t="shared" si="120"/>
        <v>1261342.7338052869</v>
      </c>
      <c r="AT233" s="6">
        <f t="shared" si="121"/>
        <v>34.385876828016109</v>
      </c>
      <c r="AU233" s="7"/>
      <c r="AV233" s="6">
        <f t="shared" si="122"/>
        <v>192989.47438112204</v>
      </c>
      <c r="AW233" s="6">
        <f t="shared" si="123"/>
        <v>5.261149184371682</v>
      </c>
      <c r="AX233" s="21"/>
      <c r="AY233" s="6">
        <f t="shared" si="124"/>
        <v>-155710.57721597873</v>
      </c>
      <c r="AZ233" s="6">
        <f t="shared" si="125"/>
        <v>130508.28600326761</v>
      </c>
      <c r="BA233" s="6">
        <f t="shared" si="126"/>
        <v>88667.172372819885</v>
      </c>
      <c r="BB233" s="6"/>
      <c r="BC233" s="6">
        <f t="shared" si="127"/>
        <v>28520.827804152563</v>
      </c>
      <c r="BD233" s="6">
        <f t="shared" si="128"/>
        <v>34944.053355956305</v>
      </c>
      <c r="BE233" s="6">
        <f t="shared" si="129"/>
        <v>63464.881160108867</v>
      </c>
      <c r="BF233" s="6">
        <f t="shared" si="130"/>
        <v>0.77751561540135661</v>
      </c>
      <c r="BG233" s="6">
        <f t="shared" si="131"/>
        <v>0.95262126808669934</v>
      </c>
      <c r="BH233" s="6">
        <f t="shared" si="132"/>
        <v>1.7301368834880559</v>
      </c>
      <c r="BI233" s="6"/>
      <c r="BJ233" s="6">
        <f t="shared" si="133"/>
        <v>-28520.827804152563</v>
      </c>
      <c r="BK233" s="6">
        <f t="shared" si="134"/>
        <v>-34944.053355956305</v>
      </c>
      <c r="BL233" s="6">
        <f t="shared" si="135"/>
        <v>-63464.881160108867</v>
      </c>
      <c r="BM233" s="6">
        <f t="shared" si="136"/>
        <v>-0.77751561540135661</v>
      </c>
      <c r="BN233" s="6">
        <f t="shared" si="137"/>
        <v>-0.95262126808669934</v>
      </c>
      <c r="BO233" s="6">
        <f t="shared" si="138"/>
        <v>-1.7301368834880559</v>
      </c>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8" t="s">
        <v>0</v>
      </c>
      <c r="DN233" s="84">
        <v>36961</v>
      </c>
      <c r="DY233" s="8" t="s">
        <v>0</v>
      </c>
      <c r="DZ233" s="8">
        <v>0</v>
      </c>
      <c r="EA233" s="8">
        <v>1</v>
      </c>
      <c r="EB233" s="8">
        <v>0</v>
      </c>
      <c r="EC233" s="8">
        <v>0</v>
      </c>
      <c r="ED233" s="8">
        <v>0</v>
      </c>
      <c r="EE233" s="8">
        <v>1</v>
      </c>
      <c r="EF233" s="8" t="s">
        <v>0</v>
      </c>
    </row>
    <row r="234" spans="1:136" ht="12.75" customHeight="1" x14ac:dyDescent="0.2">
      <c r="A234" s="9">
        <v>1525</v>
      </c>
      <c r="B234" s="63"/>
      <c r="C234" s="9">
        <v>8</v>
      </c>
      <c r="D234" s="9" t="s">
        <v>288</v>
      </c>
      <c r="E234" s="9"/>
      <c r="F234" s="2">
        <v>36093</v>
      </c>
      <c r="H234" s="2">
        <v>37061</v>
      </c>
      <c r="I234" s="4">
        <v>-1297596.3635118734</v>
      </c>
      <c r="J234" s="4">
        <f t="shared" si="106"/>
        <v>-35.951468803143918</v>
      </c>
      <c r="K234" s="4"/>
      <c r="L234" s="4">
        <v>-1008251.5767584615</v>
      </c>
      <c r="M234" s="4">
        <f t="shared" si="107"/>
        <v>-27.20519081402179</v>
      </c>
      <c r="N234" s="21"/>
      <c r="O234" s="4">
        <f t="shared" si="108"/>
        <v>748738.54538301774</v>
      </c>
      <c r="P234" s="4">
        <f t="shared" si="109"/>
        <v>20.202869468795168</v>
      </c>
      <c r="Q234" s="21"/>
      <c r="R234" s="4">
        <f t="shared" si="110"/>
        <v>-259513.0313754438</v>
      </c>
      <c r="S234" s="4">
        <f t="shared" si="111"/>
        <v>-7.0023213452266209</v>
      </c>
      <c r="T234" s="21"/>
      <c r="U234" s="21"/>
      <c r="V234" s="21"/>
      <c r="W234" s="22">
        <v>5978465.0527970223</v>
      </c>
      <c r="X234" s="6"/>
      <c r="Y234" s="2">
        <v>1379553.5961700159</v>
      </c>
      <c r="Z234" s="82">
        <f t="shared" si="112"/>
        <v>118435.18299588375</v>
      </c>
      <c r="AA234" s="82">
        <f t="shared" si="113"/>
        <v>118452.69975426688</v>
      </c>
      <c r="AB234" s="2"/>
      <c r="AC234" s="2">
        <v>1585542.5832731</v>
      </c>
      <c r="AD234" s="2">
        <v>357363.44923208799</v>
      </c>
      <c r="AE234" s="2">
        <v>-1228179.134041012</v>
      </c>
      <c r="AF234" s="2">
        <f t="shared" si="114"/>
        <v>-34.028180922644616</v>
      </c>
      <c r="AG234" s="83"/>
      <c r="AH234" s="6">
        <v>2778517.5266448073</v>
      </c>
      <c r="AI234" s="6">
        <v>92937.718820508977</v>
      </c>
      <c r="AJ234" s="6">
        <v>163018.68124335018</v>
      </c>
      <c r="AK234" s="30">
        <f t="shared" si="115"/>
        <v>45645.230748138056</v>
      </c>
      <c r="AL234" s="6"/>
      <c r="AM234" s="6">
        <f t="shared" si="116"/>
        <v>-935456.03534285433</v>
      </c>
      <c r="AN234" s="6">
        <f t="shared" si="117"/>
        <v>118452.69975426688</v>
      </c>
      <c r="AO234" s="7"/>
      <c r="AP234" s="6">
        <f t="shared" si="118"/>
        <v>-817003.33558858745</v>
      </c>
      <c r="AQ234" s="6">
        <f t="shared" si="119"/>
        <v>-22.044827057785472</v>
      </c>
      <c r="AR234" s="7"/>
      <c r="AS234" s="6">
        <f t="shared" si="120"/>
        <v>817003.33558858745</v>
      </c>
      <c r="AT234" s="6">
        <f t="shared" si="121"/>
        <v>22.044827057785472</v>
      </c>
      <c r="AU234" s="7"/>
      <c r="AV234" s="6">
        <f t="shared" si="122"/>
        <v>-191248.24116987409</v>
      </c>
      <c r="AW234" s="6">
        <f t="shared" si="123"/>
        <v>-5.1603637562363156</v>
      </c>
      <c r="AX234" s="21"/>
      <c r="AY234" s="6">
        <f t="shared" si="124"/>
        <v>-70318.159363077357</v>
      </c>
      <c r="AZ234" s="6">
        <f t="shared" si="125"/>
        <v>92937.718820508977</v>
      </c>
      <c r="BA234" s="6">
        <f t="shared" si="126"/>
        <v>45645.230748138056</v>
      </c>
      <c r="BB234" s="6"/>
      <c r="BC234" s="6">
        <f t="shared" si="127"/>
        <v>46880.665620242311</v>
      </c>
      <c r="BD234" s="6">
        <f t="shared" si="128"/>
        <v>21384.124585327405</v>
      </c>
      <c r="BE234" s="6">
        <f t="shared" si="129"/>
        <v>68264.79020556972</v>
      </c>
      <c r="BF234" s="6">
        <f t="shared" si="130"/>
        <v>1.2649595429222718</v>
      </c>
      <c r="BG234" s="6">
        <f t="shared" si="131"/>
        <v>0.57699804606803395</v>
      </c>
      <c r="BH234" s="6">
        <f t="shared" si="132"/>
        <v>1.8419575889903057</v>
      </c>
      <c r="BI234" s="6"/>
      <c r="BJ234" s="6">
        <f t="shared" si="133"/>
        <v>-46880.665620242311</v>
      </c>
      <c r="BK234" s="6">
        <f t="shared" si="134"/>
        <v>-21384.124585327405</v>
      </c>
      <c r="BL234" s="6">
        <f t="shared" si="135"/>
        <v>-68264.79020556972</v>
      </c>
      <c r="BM234" s="6">
        <f t="shared" si="136"/>
        <v>-1.2649595429222718</v>
      </c>
      <c r="BN234" s="6">
        <f t="shared" si="137"/>
        <v>-0.57699804606803395</v>
      </c>
      <c r="BO234" s="6">
        <f t="shared" si="138"/>
        <v>-1.8419575889903057</v>
      </c>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8" t="s">
        <v>0</v>
      </c>
      <c r="DN234" s="84">
        <v>37061</v>
      </c>
      <c r="DY234" s="8" t="s">
        <v>0</v>
      </c>
      <c r="DZ234" s="8">
        <v>0</v>
      </c>
      <c r="EA234" s="8">
        <v>1</v>
      </c>
      <c r="EB234" s="8">
        <v>0</v>
      </c>
      <c r="EC234" s="8">
        <v>0</v>
      </c>
      <c r="ED234" s="8">
        <v>0</v>
      </c>
      <c r="EE234" s="8">
        <v>1</v>
      </c>
      <c r="EF234" s="8" t="s">
        <v>0</v>
      </c>
    </row>
    <row r="235" spans="1:136" ht="12.75" customHeight="1" x14ac:dyDescent="0.2">
      <c r="A235" s="9">
        <v>530</v>
      </c>
      <c r="B235" s="63"/>
      <c r="C235" s="9">
        <v>8</v>
      </c>
      <c r="D235" s="9" t="s">
        <v>298</v>
      </c>
      <c r="E235" s="9"/>
      <c r="F235" s="2">
        <v>38722</v>
      </c>
      <c r="H235" s="2">
        <v>40049</v>
      </c>
      <c r="I235" s="4">
        <v>38482.703909582458</v>
      </c>
      <c r="J235" s="4">
        <f t="shared" si="106"/>
        <v>0.99382015158262638</v>
      </c>
      <c r="K235" s="4"/>
      <c r="L235" s="4">
        <v>-1076106.2439922011</v>
      </c>
      <c r="M235" s="4">
        <f t="shared" si="107"/>
        <v>-26.869740667487353</v>
      </c>
      <c r="N235" s="21"/>
      <c r="O235" s="4">
        <f t="shared" si="108"/>
        <v>977045.97711793357</v>
      </c>
      <c r="P235" s="4">
        <f t="shared" si="109"/>
        <v>24.396264004542775</v>
      </c>
      <c r="Q235" s="21"/>
      <c r="R235" s="4">
        <f t="shared" si="110"/>
        <v>-99060.266874267487</v>
      </c>
      <c r="S235" s="4">
        <f t="shared" si="111"/>
        <v>-2.4734766629445799</v>
      </c>
      <c r="T235" s="21"/>
      <c r="U235" s="21"/>
      <c r="V235" s="21"/>
      <c r="W235" s="22">
        <v>9247019.4877052065</v>
      </c>
      <c r="X235" s="6"/>
      <c r="Y235" s="2">
        <v>875461.75381303614</v>
      </c>
      <c r="Z235" s="82">
        <f t="shared" si="112"/>
        <v>461424.83554337762</v>
      </c>
      <c r="AA235" s="82">
        <f t="shared" si="113"/>
        <v>461493.08103556785</v>
      </c>
      <c r="AB235" s="2"/>
      <c r="AC235" s="2">
        <v>1000576.15864175</v>
      </c>
      <c r="AD235" s="2">
        <v>600258.10952098004</v>
      </c>
      <c r="AE235" s="2">
        <v>-400318.04912076995</v>
      </c>
      <c r="AF235" s="2">
        <f t="shared" si="114"/>
        <v>-10.338258589968751</v>
      </c>
      <c r="AG235" s="83"/>
      <c r="AH235" s="6">
        <v>5761422.4566707183</v>
      </c>
      <c r="AI235" s="6">
        <v>112711.70154827641</v>
      </c>
      <c r="AJ235" s="6">
        <v>148028.45768074295</v>
      </c>
      <c r="AK235" s="30">
        <f t="shared" si="115"/>
        <v>41447.968150608031</v>
      </c>
      <c r="AL235" s="6"/>
      <c r="AM235" s="6">
        <f t="shared" si="116"/>
        <v>-1446889.8140769163</v>
      </c>
      <c r="AN235" s="6">
        <f t="shared" si="117"/>
        <v>461493.08103556785</v>
      </c>
      <c r="AO235" s="7"/>
      <c r="AP235" s="6">
        <f t="shared" si="118"/>
        <v>-985396.7330413484</v>
      </c>
      <c r="AQ235" s="6">
        <f t="shared" si="119"/>
        <v>-24.604777473628516</v>
      </c>
      <c r="AR235" s="7"/>
      <c r="AS235" s="6">
        <f t="shared" si="120"/>
        <v>985396.7330413484</v>
      </c>
      <c r="AT235" s="6">
        <f t="shared" si="121"/>
        <v>24.604777473628516</v>
      </c>
      <c r="AU235" s="7"/>
      <c r="AV235" s="6">
        <f t="shared" si="122"/>
        <v>-90709.510950852651</v>
      </c>
      <c r="AW235" s="6">
        <f t="shared" si="123"/>
        <v>-2.264963193858839</v>
      </c>
      <c r="AX235" s="21"/>
      <c r="AY235" s="6">
        <f t="shared" si="124"/>
        <v>-145808.91377546976</v>
      </c>
      <c r="AZ235" s="6">
        <f t="shared" si="125"/>
        <v>112711.70154827641</v>
      </c>
      <c r="BA235" s="6">
        <f t="shared" si="126"/>
        <v>41447.968150608031</v>
      </c>
      <c r="BB235" s="6"/>
      <c r="BC235" s="6">
        <f t="shared" si="127"/>
        <v>17209.644047663081</v>
      </c>
      <c r="BD235" s="6">
        <f t="shared" si="128"/>
        <v>-8858.8881242483039</v>
      </c>
      <c r="BE235" s="6">
        <f t="shared" si="129"/>
        <v>8350.7559234147775</v>
      </c>
      <c r="BF235" s="6">
        <f t="shared" si="130"/>
        <v>0.42971470068324008</v>
      </c>
      <c r="BG235" s="6">
        <f t="shared" si="131"/>
        <v>-0.22120123159750066</v>
      </c>
      <c r="BH235" s="6">
        <f t="shared" si="132"/>
        <v>0.20851346908573939</v>
      </c>
      <c r="BI235" s="6"/>
      <c r="BJ235" s="6">
        <f t="shared" si="133"/>
        <v>-17209.644047663081</v>
      </c>
      <c r="BK235" s="6">
        <f t="shared" si="134"/>
        <v>8858.8881242483039</v>
      </c>
      <c r="BL235" s="6">
        <f t="shared" si="135"/>
        <v>-8350.7559234147775</v>
      </c>
      <c r="BM235" s="6">
        <f t="shared" si="136"/>
        <v>-0.42971470068324008</v>
      </c>
      <c r="BN235" s="6">
        <f t="shared" si="137"/>
        <v>0.22120123159750066</v>
      </c>
      <c r="BO235" s="6">
        <f t="shared" si="138"/>
        <v>-0.20851346908573939</v>
      </c>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8" t="s">
        <v>0</v>
      </c>
      <c r="DN235" s="84">
        <v>37511</v>
      </c>
      <c r="DY235" s="8" t="s">
        <v>0</v>
      </c>
      <c r="DZ235" s="8">
        <v>0</v>
      </c>
      <c r="EA235" s="8">
        <v>1</v>
      </c>
      <c r="EB235" s="8">
        <v>0</v>
      </c>
      <c r="EC235" s="8">
        <v>0</v>
      </c>
      <c r="ED235" s="8">
        <v>0</v>
      </c>
      <c r="EE235" s="8">
        <v>1</v>
      </c>
      <c r="EF235" s="8" t="s">
        <v>0</v>
      </c>
    </row>
    <row r="236" spans="1:136" ht="12.75" customHeight="1" x14ac:dyDescent="0.2">
      <c r="A236" s="9">
        <v>1892</v>
      </c>
      <c r="B236" s="63"/>
      <c r="C236" s="9">
        <v>8</v>
      </c>
      <c r="D236" s="9" t="s">
        <v>306</v>
      </c>
      <c r="E236" s="9"/>
      <c r="F236" s="2">
        <v>41468</v>
      </c>
      <c r="H236" s="2">
        <v>42762</v>
      </c>
      <c r="I236" s="4">
        <v>-1758701.7316044723</v>
      </c>
      <c r="J236" s="4">
        <f t="shared" si="106"/>
        <v>-42.411057480574712</v>
      </c>
      <c r="K236" s="4"/>
      <c r="L236" s="4">
        <v>-2157176.3907162119</v>
      </c>
      <c r="M236" s="4">
        <f t="shared" si="107"/>
        <v>-50.446106139006872</v>
      </c>
      <c r="N236" s="21"/>
      <c r="O236" s="4">
        <f t="shared" si="108"/>
        <v>-4161823.7177943531</v>
      </c>
      <c r="P236" s="4">
        <f t="shared" si="109"/>
        <v>-97.325282208370822</v>
      </c>
      <c r="Q236" s="21"/>
      <c r="R236" s="4">
        <f t="shared" si="110"/>
        <v>-6319000.108510565</v>
      </c>
      <c r="S236" s="4">
        <f t="shared" si="111"/>
        <v>-147.77138834737769</v>
      </c>
      <c r="T236" s="21"/>
      <c r="U236" s="21"/>
      <c r="V236" s="21"/>
      <c r="W236" s="22">
        <v>8326085.0517345322</v>
      </c>
      <c r="X236" s="6"/>
      <c r="Y236" s="2">
        <v>6318002.7377964603</v>
      </c>
      <c r="Z236" s="82">
        <f t="shared" si="112"/>
        <v>5429438.288108971</v>
      </c>
      <c r="AA236" s="82">
        <f t="shared" si="113"/>
        <v>5430241.3109628493</v>
      </c>
      <c r="AB236" s="2"/>
      <c r="AC236" s="2">
        <v>1951229.3885365501</v>
      </c>
      <c r="AD236" s="2">
        <v>1089553.3537477001</v>
      </c>
      <c r="AE236" s="2">
        <v>-861676.03478885</v>
      </c>
      <c r="AF236" s="2">
        <f t="shared" si="114"/>
        <v>-20.779300539906675</v>
      </c>
      <c r="AG236" s="83"/>
      <c r="AH236" s="6">
        <v>3728611.214020709</v>
      </c>
      <c r="AI236" s="6">
        <v>90960.320547732234</v>
      </c>
      <c r="AJ236" s="6">
        <v>134912.01206346203</v>
      </c>
      <c r="AK236" s="30">
        <f t="shared" si="115"/>
        <v>37775.363377769369</v>
      </c>
      <c r="AL236" s="6"/>
      <c r="AM236" s="6">
        <f t="shared" si="116"/>
        <v>-1302790.3389314045</v>
      </c>
      <c r="AN236" s="6">
        <f t="shared" si="117"/>
        <v>5430241.3109628493</v>
      </c>
      <c r="AO236" s="7"/>
      <c r="AP236" s="6">
        <f t="shared" si="118"/>
        <v>4127450.9720314448</v>
      </c>
      <c r="AQ236" s="6">
        <f t="shared" si="119"/>
        <v>96.521467004149585</v>
      </c>
      <c r="AR236" s="7"/>
      <c r="AS236" s="6">
        <f t="shared" si="120"/>
        <v>-4127450.9720314448</v>
      </c>
      <c r="AT236" s="6">
        <f t="shared" si="121"/>
        <v>-96.521467004149585</v>
      </c>
      <c r="AU236" s="7"/>
      <c r="AV236" s="6">
        <f t="shared" si="122"/>
        <v>-6284627.3627476562</v>
      </c>
      <c r="AW236" s="6">
        <f t="shared" si="123"/>
        <v>-146.96757314315644</v>
      </c>
      <c r="AX236" s="21"/>
      <c r="AY236" s="6">
        <f t="shared" si="124"/>
        <v>-94362.938162593273</v>
      </c>
      <c r="AZ236" s="6">
        <f t="shared" si="125"/>
        <v>90960.320547732234</v>
      </c>
      <c r="BA236" s="6">
        <f t="shared" si="126"/>
        <v>37775.363377769369</v>
      </c>
      <c r="BB236" s="6"/>
      <c r="BC236" s="6">
        <f t="shared" si="127"/>
        <v>29154.395841317491</v>
      </c>
      <c r="BD236" s="6">
        <f t="shared" si="128"/>
        <v>5218.3499215908923</v>
      </c>
      <c r="BE236" s="6">
        <f t="shared" si="129"/>
        <v>34372.74576290838</v>
      </c>
      <c r="BF236" s="6">
        <f t="shared" si="130"/>
        <v>0.68178279410031084</v>
      </c>
      <c r="BG236" s="6">
        <f t="shared" si="131"/>
        <v>0.1220324101209226</v>
      </c>
      <c r="BH236" s="6">
        <f t="shared" si="132"/>
        <v>0.80381520422123331</v>
      </c>
      <c r="BI236" s="6"/>
      <c r="BJ236" s="6">
        <f t="shared" si="133"/>
        <v>-29154.395841317491</v>
      </c>
      <c r="BK236" s="6">
        <f t="shared" si="134"/>
        <v>-5218.3499215908923</v>
      </c>
      <c r="BL236" s="6">
        <f t="shared" si="135"/>
        <v>-34372.74576290838</v>
      </c>
      <c r="BM236" s="6">
        <f t="shared" si="136"/>
        <v>-0.68178279410031084</v>
      </c>
      <c r="BN236" s="6">
        <f t="shared" si="137"/>
        <v>-0.1220324101209226</v>
      </c>
      <c r="BO236" s="6">
        <f t="shared" si="138"/>
        <v>-0.80381520422123331</v>
      </c>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8" t="s">
        <v>0</v>
      </c>
      <c r="DN236" s="84">
        <v>37591</v>
      </c>
      <c r="DY236" s="8" t="s">
        <v>0</v>
      </c>
      <c r="DZ236" s="8">
        <v>0</v>
      </c>
      <c r="EA236" s="8">
        <v>1</v>
      </c>
      <c r="EB236" s="8">
        <v>0</v>
      </c>
      <c r="EC236" s="8">
        <v>0</v>
      </c>
      <c r="ED236" s="8">
        <v>0</v>
      </c>
      <c r="EE236" s="8">
        <v>1</v>
      </c>
      <c r="EF236" s="8" t="s">
        <v>0</v>
      </c>
    </row>
    <row r="237" spans="1:136" ht="12.75" customHeight="1" x14ac:dyDescent="0.2">
      <c r="A237" s="9">
        <v>575</v>
      </c>
      <c r="B237" s="63"/>
      <c r="C237" s="9">
        <v>8</v>
      </c>
      <c r="D237" s="9" t="s">
        <v>308</v>
      </c>
      <c r="E237" s="9"/>
      <c r="F237" s="2">
        <v>42185</v>
      </c>
      <c r="H237" s="2">
        <v>42859</v>
      </c>
      <c r="I237" s="4">
        <v>-3721365.7941956334</v>
      </c>
      <c r="J237" s="4">
        <f t="shared" si="106"/>
        <v>-88.21537973676979</v>
      </c>
      <c r="K237" s="4"/>
      <c r="L237" s="4">
        <v>-4589298.8562607141</v>
      </c>
      <c r="M237" s="4">
        <f t="shared" si="107"/>
        <v>-107.07899988942145</v>
      </c>
      <c r="N237" s="21"/>
      <c r="O237" s="4">
        <f t="shared" si="108"/>
        <v>-344673.94344704982</v>
      </c>
      <c r="P237" s="4">
        <f t="shared" si="109"/>
        <v>-8.0420435252117368</v>
      </c>
      <c r="Q237" s="21"/>
      <c r="R237" s="4">
        <f t="shared" si="110"/>
        <v>-4933972.7997077638</v>
      </c>
      <c r="S237" s="4">
        <f t="shared" si="111"/>
        <v>-115.12104341463319</v>
      </c>
      <c r="T237" s="21"/>
      <c r="U237" s="21"/>
      <c r="V237" s="21"/>
      <c r="W237" s="22">
        <v>7834721.970387728</v>
      </c>
      <c r="X237" s="6"/>
      <c r="Y237" s="2">
        <v>1560743.5159982685</v>
      </c>
      <c r="Z237" s="82">
        <f t="shared" si="112"/>
        <v>1540172.0270361956</v>
      </c>
      <c r="AA237" s="82">
        <f t="shared" si="113"/>
        <v>1540399.8210124753</v>
      </c>
      <c r="AB237" s="2"/>
      <c r="AC237" s="2">
        <v>553022.03665045695</v>
      </c>
      <c r="AD237" s="2">
        <v>532774.05461949401</v>
      </c>
      <c r="AE237" s="2">
        <v>-20247.982030963001</v>
      </c>
      <c r="AF237" s="2">
        <f t="shared" si="114"/>
        <v>-0.47998060995526848</v>
      </c>
      <c r="AG237" s="83"/>
      <c r="AH237" s="6">
        <v>3789039.6981669012</v>
      </c>
      <c r="AI237" s="6">
        <v>83050.727456624751</v>
      </c>
      <c r="AJ237" s="6">
        <v>153649.79151672081</v>
      </c>
      <c r="AK237" s="30">
        <f t="shared" si="115"/>
        <v>43021.941624681829</v>
      </c>
      <c r="AL237" s="6"/>
      <c r="AM237" s="6">
        <f t="shared" si="116"/>
        <v>-1225906.2966343798</v>
      </c>
      <c r="AN237" s="6">
        <f t="shared" si="117"/>
        <v>1540399.8210124753</v>
      </c>
      <c r="AO237" s="7"/>
      <c r="AP237" s="6">
        <f t="shared" si="118"/>
        <v>314493.52437809552</v>
      </c>
      <c r="AQ237" s="6">
        <f t="shared" si="119"/>
        <v>7.3378642613709024</v>
      </c>
      <c r="AR237" s="7"/>
      <c r="AS237" s="6">
        <f t="shared" si="120"/>
        <v>-314493.52437809552</v>
      </c>
      <c r="AT237" s="6">
        <f t="shared" si="121"/>
        <v>-7.3378642613709024</v>
      </c>
      <c r="AU237" s="7"/>
      <c r="AV237" s="6">
        <f t="shared" si="122"/>
        <v>-4903792.3806388099</v>
      </c>
      <c r="AW237" s="6">
        <f t="shared" si="123"/>
        <v>-114.41686415079236</v>
      </c>
      <c r="AX237" s="21"/>
      <c r="AY237" s="6">
        <f t="shared" si="124"/>
        <v>-95892.25001235232</v>
      </c>
      <c r="AZ237" s="6">
        <f t="shared" si="125"/>
        <v>83050.727456624751</v>
      </c>
      <c r="BA237" s="6">
        <f t="shared" si="126"/>
        <v>43021.941624681829</v>
      </c>
      <c r="BB237" s="6"/>
      <c r="BC237" s="6">
        <f t="shared" si="127"/>
        <v>20243.132657276168</v>
      </c>
      <c r="BD237" s="6">
        <f t="shared" si="128"/>
        <v>9937.2864116781493</v>
      </c>
      <c r="BE237" s="6">
        <f t="shared" si="129"/>
        <v>30180.419068954317</v>
      </c>
      <c r="BF237" s="6">
        <f t="shared" si="130"/>
        <v>0.4723192948336678</v>
      </c>
      <c r="BG237" s="6">
        <f t="shared" si="131"/>
        <v>0.23185996900716652</v>
      </c>
      <c r="BH237" s="6">
        <f t="shared" si="132"/>
        <v>0.70417926384083429</v>
      </c>
      <c r="BI237" s="6"/>
      <c r="BJ237" s="6">
        <f t="shared" si="133"/>
        <v>-20243.132657276168</v>
      </c>
      <c r="BK237" s="6">
        <f t="shared" si="134"/>
        <v>-9937.2864116781493</v>
      </c>
      <c r="BL237" s="6">
        <f t="shared" si="135"/>
        <v>-30180.419068954317</v>
      </c>
      <c r="BM237" s="6">
        <f t="shared" si="136"/>
        <v>-0.4723192948336678</v>
      </c>
      <c r="BN237" s="6">
        <f t="shared" si="137"/>
        <v>-0.23185996900716652</v>
      </c>
      <c r="BO237" s="6">
        <f t="shared" si="138"/>
        <v>-0.70417926384083429</v>
      </c>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8" t="s">
        <v>0</v>
      </c>
      <c r="DN237" s="84">
        <v>37653</v>
      </c>
      <c r="DY237" s="8" t="s">
        <v>0</v>
      </c>
      <c r="DZ237" s="8">
        <v>0</v>
      </c>
      <c r="EA237" s="8">
        <v>1</v>
      </c>
      <c r="EB237" s="8">
        <v>0</v>
      </c>
      <c r="EC237" s="8">
        <v>0</v>
      </c>
      <c r="ED237" s="8">
        <v>0</v>
      </c>
      <c r="EE237" s="8">
        <v>1</v>
      </c>
      <c r="EF237" s="8" t="s">
        <v>0</v>
      </c>
    </row>
    <row r="238" spans="1:136" ht="12.75" customHeight="1" x14ac:dyDescent="0.2">
      <c r="A238" s="9">
        <v>1978</v>
      </c>
      <c r="B238" s="63"/>
      <c r="C238" s="9">
        <v>8</v>
      </c>
      <c r="D238" s="9" t="s">
        <v>315</v>
      </c>
      <c r="E238" s="9"/>
      <c r="F238" s="2">
        <v>43808</v>
      </c>
      <c r="H238" s="2">
        <v>43858</v>
      </c>
      <c r="I238" s="4">
        <v>1603175.634235411</v>
      </c>
      <c r="J238" s="4">
        <f t="shared" si="106"/>
        <v>36.595499320567271</v>
      </c>
      <c r="K238" s="4"/>
      <c r="L238" s="4">
        <v>-119463.00557366014</v>
      </c>
      <c r="M238" s="4">
        <f t="shared" si="107"/>
        <v>-2.7238589441757521</v>
      </c>
      <c r="N238" s="21"/>
      <c r="O238" s="4">
        <f t="shared" si="108"/>
        <v>403618.02597667725</v>
      </c>
      <c r="P238" s="4">
        <f t="shared" si="109"/>
        <v>9.2028370189401532</v>
      </c>
      <c r="Q238" s="21"/>
      <c r="R238" s="4">
        <f t="shared" si="110"/>
        <v>284155.02040301712</v>
      </c>
      <c r="S238" s="4">
        <f t="shared" si="111"/>
        <v>6.4789780747644015</v>
      </c>
      <c r="T238" s="21"/>
      <c r="U238" s="21"/>
      <c r="V238" s="21"/>
      <c r="W238" s="22">
        <v>8664473.9230514597</v>
      </c>
      <c r="X238" s="6"/>
      <c r="Y238" s="2">
        <v>1984798.4460450637</v>
      </c>
      <c r="Z238" s="82">
        <f t="shared" si="112"/>
        <v>935270.98165384401</v>
      </c>
      <c r="AA238" s="82">
        <f t="shared" si="113"/>
        <v>935409.30977048958</v>
      </c>
      <c r="AB238" s="2"/>
      <c r="AC238" s="2">
        <v>1801526.936243</v>
      </c>
      <c r="AD238" s="2">
        <v>753195.97814982291</v>
      </c>
      <c r="AE238" s="2">
        <v>-1048330.9580931769</v>
      </c>
      <c r="AF238" s="2">
        <f t="shared" si="114"/>
        <v>-23.930125960855939</v>
      </c>
      <c r="AG238" s="83"/>
      <c r="AH238" s="6">
        <v>2740991.9599168287</v>
      </c>
      <c r="AI238" s="6">
        <v>59321.948183303321</v>
      </c>
      <c r="AJ238" s="6">
        <v>95562.675211619076</v>
      </c>
      <c r="AK238" s="30">
        <f t="shared" si="115"/>
        <v>26757.549059253342</v>
      </c>
      <c r="AL238" s="6"/>
      <c r="AM238" s="6">
        <f t="shared" si="116"/>
        <v>-1355738.3630765285</v>
      </c>
      <c r="AN238" s="6">
        <f t="shared" si="117"/>
        <v>935409.30977048958</v>
      </c>
      <c r="AO238" s="7"/>
      <c r="AP238" s="6">
        <f t="shared" si="118"/>
        <v>-420329.05330603896</v>
      </c>
      <c r="AQ238" s="6">
        <f t="shared" si="119"/>
        <v>-9.583862768617788</v>
      </c>
      <c r="AR238" s="7"/>
      <c r="AS238" s="6">
        <f t="shared" si="120"/>
        <v>420329.05330603896</v>
      </c>
      <c r="AT238" s="6">
        <f t="shared" si="121"/>
        <v>9.583862768617788</v>
      </c>
      <c r="AU238" s="7"/>
      <c r="AV238" s="6">
        <f t="shared" si="122"/>
        <v>300866.04773237882</v>
      </c>
      <c r="AW238" s="6">
        <f t="shared" si="123"/>
        <v>6.8600038244420363</v>
      </c>
      <c r="AX238" s="21"/>
      <c r="AY238" s="6">
        <f t="shared" si="124"/>
        <v>-69368.469913195004</v>
      </c>
      <c r="AZ238" s="6">
        <f t="shared" si="125"/>
        <v>59321.948183303321</v>
      </c>
      <c r="BA238" s="6">
        <f t="shared" si="126"/>
        <v>26757.549059253342</v>
      </c>
      <c r="BB238" s="6"/>
      <c r="BC238" s="6">
        <f t="shared" si="127"/>
        <v>13886.923459224708</v>
      </c>
      <c r="BD238" s="6">
        <f t="shared" si="128"/>
        <v>2824.1038701369944</v>
      </c>
      <c r="BE238" s="6">
        <f t="shared" si="129"/>
        <v>16711.027329361703</v>
      </c>
      <c r="BF238" s="6">
        <f t="shared" si="130"/>
        <v>0.31663376029971063</v>
      </c>
      <c r="BG238" s="6">
        <f t="shared" si="131"/>
        <v>6.4391989377924078E-2</v>
      </c>
      <c r="BH238" s="6">
        <f t="shared" si="132"/>
        <v>0.3810257496776347</v>
      </c>
      <c r="BI238" s="6"/>
      <c r="BJ238" s="6">
        <f t="shared" si="133"/>
        <v>-13886.923459224708</v>
      </c>
      <c r="BK238" s="6">
        <f t="shared" si="134"/>
        <v>-2824.1038701369944</v>
      </c>
      <c r="BL238" s="6">
        <f t="shared" si="135"/>
        <v>-16711.027329361703</v>
      </c>
      <c r="BM238" s="6">
        <f t="shared" si="136"/>
        <v>-0.31663376029971063</v>
      </c>
      <c r="BN238" s="6">
        <f t="shared" si="137"/>
        <v>-6.4391989377924078E-2</v>
      </c>
      <c r="BO238" s="6">
        <f t="shared" si="138"/>
        <v>-0.3810257496776347</v>
      </c>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8" t="s">
        <v>0</v>
      </c>
      <c r="DN238" s="84">
        <v>38129</v>
      </c>
      <c r="DY238" s="8" t="s">
        <v>0</v>
      </c>
      <c r="DZ238" s="8">
        <v>0</v>
      </c>
      <c r="EA238" s="8">
        <v>1</v>
      </c>
      <c r="EB238" s="8">
        <v>0</v>
      </c>
      <c r="EC238" s="8">
        <v>0</v>
      </c>
      <c r="ED238" s="8">
        <v>0</v>
      </c>
      <c r="EE238" s="8">
        <v>1</v>
      </c>
      <c r="EF238" s="8" t="s">
        <v>0</v>
      </c>
    </row>
    <row r="239" spans="1:136" ht="12.75" customHeight="1" x14ac:dyDescent="0.2">
      <c r="A239" s="9">
        <v>642</v>
      </c>
      <c r="B239" s="63"/>
      <c r="C239" s="9">
        <v>8</v>
      </c>
      <c r="D239" s="9" t="s">
        <v>321</v>
      </c>
      <c r="E239" s="9"/>
      <c r="F239" s="2">
        <v>44417</v>
      </c>
      <c r="H239" s="2">
        <v>44639</v>
      </c>
      <c r="I239" s="4">
        <v>259107.58918388933</v>
      </c>
      <c r="J239" s="4">
        <f t="shared" si="106"/>
        <v>5.8335229570634963</v>
      </c>
      <c r="K239" s="4"/>
      <c r="L239" s="4">
        <v>-1773342.0507648457</v>
      </c>
      <c r="M239" s="4">
        <f t="shared" si="107"/>
        <v>-39.72629428895911</v>
      </c>
      <c r="N239" s="21"/>
      <c r="O239" s="4">
        <f t="shared" si="108"/>
        <v>672140.35468484345</v>
      </c>
      <c r="P239" s="4">
        <f t="shared" si="109"/>
        <v>15.057244890899067</v>
      </c>
      <c r="Q239" s="21"/>
      <c r="R239" s="4">
        <f t="shared" si="110"/>
        <v>-1101201.6960800022</v>
      </c>
      <c r="S239" s="4">
        <f t="shared" si="111"/>
        <v>-24.669049398060043</v>
      </c>
      <c r="T239" s="21"/>
      <c r="U239" s="21"/>
      <c r="V239" s="21"/>
      <c r="W239" s="22">
        <v>12812445.610332586</v>
      </c>
      <c r="X239" s="6"/>
      <c r="Y239" s="2">
        <v>1195663.0443312894</v>
      </c>
      <c r="Z239" s="82">
        <f t="shared" si="112"/>
        <v>1338466.276349274</v>
      </c>
      <c r="AA239" s="82">
        <f t="shared" si="113"/>
        <v>1338664.2377132347</v>
      </c>
      <c r="AB239" s="2"/>
      <c r="AC239" s="2">
        <v>933357.41852491302</v>
      </c>
      <c r="AD239" s="2">
        <v>1075450.4572700199</v>
      </c>
      <c r="AE239" s="2">
        <v>142093.0387451069</v>
      </c>
      <c r="AF239" s="2">
        <f t="shared" si="114"/>
        <v>3.1990687967468965</v>
      </c>
      <c r="AG239" s="83"/>
      <c r="AH239" s="6">
        <v>7882804.9655987695</v>
      </c>
      <c r="AI239" s="6">
        <v>130508.28600326761</v>
      </c>
      <c r="AJ239" s="6">
        <v>224853.35343910338</v>
      </c>
      <c r="AK239" s="30">
        <f t="shared" si="115"/>
        <v>62958.938962948952</v>
      </c>
      <c r="AL239" s="6"/>
      <c r="AM239" s="6">
        <f t="shared" si="116"/>
        <v>-2004775.3842903669</v>
      </c>
      <c r="AN239" s="6">
        <f t="shared" si="117"/>
        <v>1338664.2377132347</v>
      </c>
      <c r="AO239" s="7"/>
      <c r="AP239" s="6">
        <f t="shared" si="118"/>
        <v>-666111.14657713217</v>
      </c>
      <c r="AQ239" s="6">
        <f t="shared" si="119"/>
        <v>-14.92217895958987</v>
      </c>
      <c r="AR239" s="7"/>
      <c r="AS239" s="6">
        <f t="shared" si="120"/>
        <v>666111.14657713217</v>
      </c>
      <c r="AT239" s="6">
        <f t="shared" si="121"/>
        <v>14.92217895958987</v>
      </c>
      <c r="AU239" s="7"/>
      <c r="AV239" s="6">
        <f t="shared" si="122"/>
        <v>-1107230.9041877135</v>
      </c>
      <c r="AW239" s="6">
        <f t="shared" si="123"/>
        <v>-24.804115329369239</v>
      </c>
      <c r="AX239" s="21"/>
      <c r="AY239" s="6">
        <f t="shared" si="124"/>
        <v>-199496.43307392803</v>
      </c>
      <c r="AZ239" s="6">
        <f t="shared" si="125"/>
        <v>130508.28600326761</v>
      </c>
      <c r="BA239" s="6">
        <f t="shared" si="126"/>
        <v>62958.938962948952</v>
      </c>
      <c r="BB239" s="6"/>
      <c r="BC239" s="6">
        <f t="shared" si="127"/>
        <v>-158.07265250073397</v>
      </c>
      <c r="BD239" s="6">
        <f t="shared" si="128"/>
        <v>-5871.1354552105986</v>
      </c>
      <c r="BE239" s="6">
        <f t="shared" si="129"/>
        <v>-6029.2081077113326</v>
      </c>
      <c r="BF239" s="6">
        <f t="shared" si="130"/>
        <v>-3.5411333699396038E-3</v>
      </c>
      <c r="BG239" s="6">
        <f t="shared" si="131"/>
        <v>-0.13152479793925936</v>
      </c>
      <c r="BH239" s="6">
        <f t="shared" si="132"/>
        <v>-0.13506593130919897</v>
      </c>
      <c r="BI239" s="6"/>
      <c r="BJ239" s="6">
        <f t="shared" si="133"/>
        <v>158.07265250073397</v>
      </c>
      <c r="BK239" s="6">
        <f t="shared" si="134"/>
        <v>5871.1354552105986</v>
      </c>
      <c r="BL239" s="6">
        <f t="shared" si="135"/>
        <v>6029.2081077113326</v>
      </c>
      <c r="BM239" s="6">
        <f t="shared" si="136"/>
        <v>3.5411333699396038E-3</v>
      </c>
      <c r="BN239" s="6">
        <f t="shared" si="137"/>
        <v>0.13152479793925936</v>
      </c>
      <c r="BO239" s="6">
        <f t="shared" si="138"/>
        <v>0.13506593130919897</v>
      </c>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8" t="s">
        <v>0</v>
      </c>
      <c r="DN239" s="84">
        <v>38300</v>
      </c>
      <c r="DY239" s="8" t="s">
        <v>0</v>
      </c>
      <c r="DZ239" s="8">
        <v>0</v>
      </c>
      <c r="EA239" s="8">
        <v>1</v>
      </c>
      <c r="EB239" s="8">
        <v>0</v>
      </c>
      <c r="EC239" s="8">
        <v>0</v>
      </c>
      <c r="ED239" s="8">
        <v>0</v>
      </c>
      <c r="EE239" s="8">
        <v>1</v>
      </c>
      <c r="EF239" s="8" t="s">
        <v>0</v>
      </c>
    </row>
    <row r="240" spans="1:136" ht="12.75" customHeight="1" x14ac:dyDescent="0.2">
      <c r="A240" s="9">
        <v>597</v>
      </c>
      <c r="B240" s="63"/>
      <c r="C240" s="9">
        <v>8</v>
      </c>
      <c r="D240" s="9" t="s">
        <v>328</v>
      </c>
      <c r="E240" s="9"/>
      <c r="F240" s="2">
        <v>45408</v>
      </c>
      <c r="H240" s="2">
        <v>46241</v>
      </c>
      <c r="I240" s="4">
        <v>4316083.6528773932</v>
      </c>
      <c r="J240" s="4">
        <f t="shared" si="106"/>
        <v>95.051172764213206</v>
      </c>
      <c r="K240" s="4"/>
      <c r="L240" s="4">
        <v>2377977.581535778</v>
      </c>
      <c r="M240" s="4">
        <f t="shared" si="107"/>
        <v>51.425738663432412</v>
      </c>
      <c r="N240" s="21"/>
      <c r="O240" s="4">
        <f t="shared" si="108"/>
        <v>720570.01177683298</v>
      </c>
      <c r="P240" s="4">
        <f t="shared" si="109"/>
        <v>15.582924499401678</v>
      </c>
      <c r="Q240" s="21"/>
      <c r="R240" s="4">
        <f t="shared" si="110"/>
        <v>3098547.5933126109</v>
      </c>
      <c r="S240" s="4">
        <f t="shared" si="111"/>
        <v>67.008663162834083</v>
      </c>
      <c r="T240" s="21"/>
      <c r="U240" s="21"/>
      <c r="V240" s="21"/>
      <c r="W240" s="22">
        <v>9153660.3458201196</v>
      </c>
      <c r="X240" s="6"/>
      <c r="Y240" s="2">
        <v>1076742.3951981436</v>
      </c>
      <c r="Z240" s="82">
        <f t="shared" si="112"/>
        <v>699233.27459561382</v>
      </c>
      <c r="AA240" s="82">
        <f t="shared" si="113"/>
        <v>699336.6923471191</v>
      </c>
      <c r="AB240" s="2"/>
      <c r="AC240" s="2">
        <v>800078.23106352601</v>
      </c>
      <c r="AD240" s="2">
        <v>429369.67916543398</v>
      </c>
      <c r="AE240" s="2">
        <v>-370708.55189809203</v>
      </c>
      <c r="AF240" s="2">
        <f t="shared" si="114"/>
        <v>-8.1639480245351486</v>
      </c>
      <c r="AG240" s="83"/>
      <c r="AH240" s="6">
        <v>6471459.9627557276</v>
      </c>
      <c r="AI240" s="6">
        <v>130508.28600326761</v>
      </c>
      <c r="AJ240" s="6">
        <v>163018.68124335018</v>
      </c>
      <c r="AK240" s="30">
        <f t="shared" si="115"/>
        <v>45645.230748138056</v>
      </c>
      <c r="AL240" s="6"/>
      <c r="AM240" s="6">
        <f t="shared" si="116"/>
        <v>-1432281.8215638588</v>
      </c>
      <c r="AN240" s="6">
        <f t="shared" si="117"/>
        <v>699336.6923471191</v>
      </c>
      <c r="AO240" s="7"/>
      <c r="AP240" s="6">
        <f t="shared" si="118"/>
        <v>-732945.12921673968</v>
      </c>
      <c r="AQ240" s="6">
        <f t="shared" si="119"/>
        <v>-15.850546684040996</v>
      </c>
      <c r="AR240" s="7"/>
      <c r="AS240" s="6">
        <f t="shared" si="120"/>
        <v>732945.12921673968</v>
      </c>
      <c r="AT240" s="6">
        <f t="shared" si="121"/>
        <v>15.850546684040996</v>
      </c>
      <c r="AU240" s="7"/>
      <c r="AV240" s="6">
        <f t="shared" si="122"/>
        <v>3110922.7107525179</v>
      </c>
      <c r="AW240" s="6">
        <f t="shared" si="123"/>
        <v>67.276285347473404</v>
      </c>
      <c r="AX240" s="21"/>
      <c r="AY240" s="6">
        <f t="shared" si="124"/>
        <v>-163778.39931149903</v>
      </c>
      <c r="AZ240" s="6">
        <f t="shared" si="125"/>
        <v>130508.28600326761</v>
      </c>
      <c r="BA240" s="6">
        <f t="shared" si="126"/>
        <v>45645.230748138056</v>
      </c>
      <c r="BB240" s="6"/>
      <c r="BC240" s="6">
        <f t="shared" si="127"/>
        <v>23236.558209650422</v>
      </c>
      <c r="BD240" s="6">
        <f t="shared" si="128"/>
        <v>-10861.440769743684</v>
      </c>
      <c r="BE240" s="6">
        <f t="shared" si="129"/>
        <v>12375.117439906739</v>
      </c>
      <c r="BF240" s="6">
        <f t="shared" si="130"/>
        <v>0.50250985509937984</v>
      </c>
      <c r="BG240" s="6">
        <f t="shared" si="131"/>
        <v>-0.23488767046006107</v>
      </c>
      <c r="BH240" s="6">
        <f t="shared" si="132"/>
        <v>0.26762218463931875</v>
      </c>
      <c r="BI240" s="6"/>
      <c r="BJ240" s="6">
        <f t="shared" si="133"/>
        <v>-23236.558209650422</v>
      </c>
      <c r="BK240" s="6">
        <f t="shared" si="134"/>
        <v>10861.440769743684</v>
      </c>
      <c r="BL240" s="6">
        <f t="shared" si="135"/>
        <v>-12375.117439906739</v>
      </c>
      <c r="BM240" s="6">
        <f t="shared" si="136"/>
        <v>-0.50250985509937984</v>
      </c>
      <c r="BN240" s="6">
        <f t="shared" si="137"/>
        <v>0.23488767046006107</v>
      </c>
      <c r="BO240" s="6">
        <f t="shared" si="138"/>
        <v>-0.26762218463931875</v>
      </c>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8" t="s">
        <v>0</v>
      </c>
      <c r="DN240" s="84">
        <v>38774</v>
      </c>
      <c r="DY240" s="8" t="s">
        <v>0</v>
      </c>
      <c r="DZ240" s="8">
        <v>0</v>
      </c>
      <c r="EA240" s="8">
        <v>1</v>
      </c>
      <c r="EB240" s="8">
        <v>0</v>
      </c>
      <c r="EC240" s="8">
        <v>0</v>
      </c>
      <c r="ED240" s="8">
        <v>0</v>
      </c>
      <c r="EE240" s="8">
        <v>1</v>
      </c>
      <c r="EF240" s="8" t="s">
        <v>0</v>
      </c>
    </row>
    <row r="241" spans="1:136" ht="12.75" customHeight="1" x14ac:dyDescent="0.2">
      <c r="A241" s="9">
        <v>489</v>
      </c>
      <c r="B241" s="63"/>
      <c r="C241" s="9">
        <v>8</v>
      </c>
      <c r="D241" s="9" t="s">
        <v>339</v>
      </c>
      <c r="E241" s="9"/>
      <c r="F241" s="2">
        <v>48344</v>
      </c>
      <c r="H241" s="2">
        <v>48673</v>
      </c>
      <c r="I241" s="4">
        <v>-97167.288140946068</v>
      </c>
      <c r="J241" s="4">
        <f t="shared" si="106"/>
        <v>-2.0099141184210256</v>
      </c>
      <c r="K241" s="4"/>
      <c r="L241" s="4">
        <v>-1086899.9946413198</v>
      </c>
      <c r="M241" s="4">
        <f t="shared" si="107"/>
        <v>-22.330655489518211</v>
      </c>
      <c r="N241" s="21"/>
      <c r="O241" s="4">
        <f t="shared" si="108"/>
        <v>859171.17133000644</v>
      </c>
      <c r="P241" s="4">
        <f t="shared" si="109"/>
        <v>17.651904984899357</v>
      </c>
      <c r="Q241" s="21"/>
      <c r="R241" s="4">
        <f t="shared" si="110"/>
        <v>-227728.8233113134</v>
      </c>
      <c r="S241" s="4">
        <f t="shared" si="111"/>
        <v>-4.6787505046188524</v>
      </c>
      <c r="T241" s="21"/>
      <c r="U241" s="21"/>
      <c r="V241" s="21"/>
      <c r="W241" s="22">
        <v>9504719.5398428366</v>
      </c>
      <c r="X241" s="6"/>
      <c r="Y241" s="2">
        <v>1039910.4372402739</v>
      </c>
      <c r="Z241" s="82">
        <f t="shared" si="112"/>
        <v>616119.82769626309</v>
      </c>
      <c r="AA241" s="82">
        <f t="shared" si="113"/>
        <v>616210.95283225575</v>
      </c>
      <c r="AB241" s="2"/>
      <c r="AC241" s="2">
        <v>966434.58622143802</v>
      </c>
      <c r="AD241" s="2">
        <v>545508.54451873503</v>
      </c>
      <c r="AE241" s="2">
        <v>-420926.04170270299</v>
      </c>
      <c r="AF241" s="2">
        <f t="shared" si="114"/>
        <v>-8.7068931346744787</v>
      </c>
      <c r="AG241" s="83"/>
      <c r="AH241" s="6">
        <v>3745499.5605812604</v>
      </c>
      <c r="AI241" s="6">
        <v>75141.134365517777</v>
      </c>
      <c r="AJ241" s="6">
        <v>112426.67671955169</v>
      </c>
      <c r="AK241" s="30">
        <f t="shared" si="115"/>
        <v>31479.469481474476</v>
      </c>
      <c r="AL241" s="6"/>
      <c r="AM241" s="6">
        <f t="shared" si="116"/>
        <v>-1487212.3829890706</v>
      </c>
      <c r="AN241" s="6">
        <f t="shared" si="117"/>
        <v>616210.95283225575</v>
      </c>
      <c r="AO241" s="7"/>
      <c r="AP241" s="6">
        <f t="shared" si="118"/>
        <v>-871001.43015681487</v>
      </c>
      <c r="AQ241" s="6">
        <f t="shared" si="119"/>
        <v>-17.894960864479586</v>
      </c>
      <c r="AR241" s="7"/>
      <c r="AS241" s="6">
        <f t="shared" si="120"/>
        <v>871001.43015681487</v>
      </c>
      <c r="AT241" s="6">
        <f t="shared" si="121"/>
        <v>17.894960864479586</v>
      </c>
      <c r="AU241" s="7"/>
      <c r="AV241" s="6">
        <f t="shared" si="122"/>
        <v>-215898.56448450498</v>
      </c>
      <c r="AW241" s="6">
        <f t="shared" si="123"/>
        <v>-4.4356946250386251</v>
      </c>
      <c r="AX241" s="21"/>
      <c r="AY241" s="6">
        <f t="shared" si="124"/>
        <v>-94790.345020183886</v>
      </c>
      <c r="AZ241" s="6">
        <f t="shared" si="125"/>
        <v>75141.134365517777</v>
      </c>
      <c r="BA241" s="6">
        <f t="shared" si="126"/>
        <v>31479.469481474476</v>
      </c>
      <c r="BB241" s="6"/>
      <c r="BC241" s="6">
        <f t="shared" si="127"/>
        <v>13055.26631933829</v>
      </c>
      <c r="BD241" s="6">
        <f t="shared" si="128"/>
        <v>-1225.007492529865</v>
      </c>
      <c r="BE241" s="6">
        <f t="shared" si="129"/>
        <v>11830.258826808426</v>
      </c>
      <c r="BF241" s="6">
        <f t="shared" si="130"/>
        <v>0.26822399111084771</v>
      </c>
      <c r="BG241" s="6">
        <f t="shared" si="131"/>
        <v>-2.5168111530619954E-2</v>
      </c>
      <c r="BH241" s="6">
        <f t="shared" si="132"/>
        <v>0.24305587958022776</v>
      </c>
      <c r="BI241" s="6"/>
      <c r="BJ241" s="6">
        <f t="shared" si="133"/>
        <v>-13055.26631933829</v>
      </c>
      <c r="BK241" s="6">
        <f t="shared" si="134"/>
        <v>1225.007492529865</v>
      </c>
      <c r="BL241" s="6">
        <f t="shared" si="135"/>
        <v>-11830.258826808426</v>
      </c>
      <c r="BM241" s="6">
        <f t="shared" si="136"/>
        <v>-0.26822399111084771</v>
      </c>
      <c r="BN241" s="6">
        <f t="shared" si="137"/>
        <v>2.5168111530619954E-2</v>
      </c>
      <c r="BO241" s="6">
        <f t="shared" si="138"/>
        <v>-0.24305587958022776</v>
      </c>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8" t="s">
        <v>0</v>
      </c>
      <c r="DN241" s="84">
        <v>39164</v>
      </c>
      <c r="DY241" s="8" t="s">
        <v>0</v>
      </c>
      <c r="DZ241" s="8">
        <v>0</v>
      </c>
      <c r="EA241" s="8">
        <v>1</v>
      </c>
      <c r="EB241" s="8">
        <v>0</v>
      </c>
      <c r="EC241" s="8">
        <v>0</v>
      </c>
      <c r="ED241" s="8">
        <v>0</v>
      </c>
      <c r="EE241" s="8">
        <v>1</v>
      </c>
      <c r="EF241" s="8" t="s">
        <v>0</v>
      </c>
    </row>
    <row r="242" spans="1:136" ht="12.75" customHeight="1" x14ac:dyDescent="0.2">
      <c r="A242" s="9">
        <v>1924</v>
      </c>
      <c r="B242" s="63"/>
      <c r="C242" s="9">
        <v>8</v>
      </c>
      <c r="D242" s="9" t="s">
        <v>341</v>
      </c>
      <c r="E242" s="9"/>
      <c r="F242" s="2">
        <v>48653</v>
      </c>
      <c r="H242" s="2">
        <v>49611</v>
      </c>
      <c r="I242" s="4">
        <v>-1525488.976561388</v>
      </c>
      <c r="J242" s="4">
        <f t="shared" si="106"/>
        <v>-31.354468924041438</v>
      </c>
      <c r="K242" s="4"/>
      <c r="L242" s="4">
        <v>-2653107.1801235601</v>
      </c>
      <c r="M242" s="4">
        <f t="shared" si="107"/>
        <v>-53.478204029823225</v>
      </c>
      <c r="N242" s="21"/>
      <c r="O242" s="4">
        <f t="shared" si="108"/>
        <v>1365376.7802832269</v>
      </c>
      <c r="P242" s="4">
        <f t="shared" si="109"/>
        <v>27.521654074363081</v>
      </c>
      <c r="Q242" s="21"/>
      <c r="R242" s="4">
        <f t="shared" si="110"/>
        <v>-1287730.3998403333</v>
      </c>
      <c r="S242" s="4">
        <f t="shared" si="111"/>
        <v>-25.956549955460144</v>
      </c>
      <c r="T242" s="21"/>
      <c r="U242" s="21"/>
      <c r="V242" s="21"/>
      <c r="W242" s="22">
        <v>10763248.705733333</v>
      </c>
      <c r="X242" s="6"/>
      <c r="Y242" s="2">
        <v>791411.02975620283</v>
      </c>
      <c r="Z242" s="82">
        <f t="shared" si="112"/>
        <v>276018.05461795296</v>
      </c>
      <c r="AA242" s="82">
        <f t="shared" si="113"/>
        <v>276058.8781422624</v>
      </c>
      <c r="AB242" s="2"/>
      <c r="AC242" s="2">
        <v>907416.76303688495</v>
      </c>
      <c r="AD242" s="2">
        <v>401976.14665339602</v>
      </c>
      <c r="AE242" s="2">
        <v>-505440.61638348893</v>
      </c>
      <c r="AF242" s="2">
        <f t="shared" si="114"/>
        <v>-10.388683460084454</v>
      </c>
      <c r="AG242" s="83"/>
      <c r="AH242" s="6">
        <v>4011925.1057618763</v>
      </c>
      <c r="AI242" s="6">
        <v>94915.11709328572</v>
      </c>
      <c r="AJ242" s="6">
        <v>176135.12686063116</v>
      </c>
      <c r="AK242" s="30">
        <f t="shared" si="115"/>
        <v>49317.835520976732</v>
      </c>
      <c r="AL242" s="6"/>
      <c r="AM242" s="6">
        <f t="shared" si="116"/>
        <v>-1684135.6222302993</v>
      </c>
      <c r="AN242" s="6">
        <f t="shared" si="117"/>
        <v>276058.8781422624</v>
      </c>
      <c r="AO242" s="7"/>
      <c r="AP242" s="6">
        <f t="shared" si="118"/>
        <v>-1408076.7440880369</v>
      </c>
      <c r="AQ242" s="6">
        <f t="shared" si="119"/>
        <v>-28.382349561348025</v>
      </c>
      <c r="AR242" s="7"/>
      <c r="AS242" s="6">
        <f t="shared" si="120"/>
        <v>1408076.7440880369</v>
      </c>
      <c r="AT242" s="6">
        <f t="shared" si="121"/>
        <v>28.382349561348025</v>
      </c>
      <c r="AU242" s="7"/>
      <c r="AV242" s="6">
        <f t="shared" si="122"/>
        <v>-1245030.4360355232</v>
      </c>
      <c r="AW242" s="6">
        <f t="shared" si="123"/>
        <v>-25.095854468475199</v>
      </c>
      <c r="AX242" s="21"/>
      <c r="AY242" s="6">
        <f t="shared" si="124"/>
        <v>-101532.98880945239</v>
      </c>
      <c r="AZ242" s="6">
        <f t="shared" si="125"/>
        <v>94915.11709328572</v>
      </c>
      <c r="BA242" s="6">
        <f t="shared" si="126"/>
        <v>49317.835520976732</v>
      </c>
      <c r="BB242" s="6"/>
      <c r="BC242" s="6">
        <f t="shared" si="127"/>
        <v>28412.945967992229</v>
      </c>
      <c r="BD242" s="6">
        <f t="shared" si="128"/>
        <v>14287.017836817889</v>
      </c>
      <c r="BE242" s="6">
        <f t="shared" si="129"/>
        <v>42699.963804810119</v>
      </c>
      <c r="BF242" s="6">
        <f t="shared" si="130"/>
        <v>0.57271463925323474</v>
      </c>
      <c r="BG242" s="6">
        <f t="shared" si="131"/>
        <v>0.28798084773171051</v>
      </c>
      <c r="BH242" s="6">
        <f t="shared" si="132"/>
        <v>0.86069548698494525</v>
      </c>
      <c r="BI242" s="6"/>
      <c r="BJ242" s="6">
        <f t="shared" si="133"/>
        <v>-28412.945967992229</v>
      </c>
      <c r="BK242" s="6">
        <f t="shared" si="134"/>
        <v>-14287.017836817889</v>
      </c>
      <c r="BL242" s="6">
        <f t="shared" si="135"/>
        <v>-42699.963804810119</v>
      </c>
      <c r="BM242" s="6">
        <f t="shared" si="136"/>
        <v>-0.57271463925323474</v>
      </c>
      <c r="BN242" s="6">
        <f t="shared" si="137"/>
        <v>-0.28798084773171051</v>
      </c>
      <c r="BO242" s="6">
        <f t="shared" si="138"/>
        <v>-0.86069548698494525</v>
      </c>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8" t="s">
        <v>0</v>
      </c>
      <c r="DN242" s="84">
        <v>39473</v>
      </c>
      <c r="DY242" s="8" t="s">
        <v>0</v>
      </c>
      <c r="DZ242" s="8">
        <v>0</v>
      </c>
      <c r="EA242" s="8">
        <v>1</v>
      </c>
      <c r="EB242" s="8">
        <v>0</v>
      </c>
      <c r="EC242" s="8">
        <v>0</v>
      </c>
      <c r="ED242" s="8">
        <v>0</v>
      </c>
      <c r="EE242" s="8">
        <v>1</v>
      </c>
      <c r="EF242" s="8" t="s">
        <v>0</v>
      </c>
    </row>
    <row r="243" spans="1:136" ht="12.75" customHeight="1" x14ac:dyDescent="0.2">
      <c r="A243" s="9">
        <v>603</v>
      </c>
      <c r="B243" s="63"/>
      <c r="C243" s="9">
        <v>8</v>
      </c>
      <c r="D243" s="9" t="s">
        <v>348</v>
      </c>
      <c r="E243" s="9"/>
      <c r="F243" s="2">
        <v>51027</v>
      </c>
      <c r="H243" s="2">
        <v>53467</v>
      </c>
      <c r="I243" s="4">
        <v>-3198098.4362330921</v>
      </c>
      <c r="J243" s="4">
        <f t="shared" si="106"/>
        <v>-62.674631787741632</v>
      </c>
      <c r="K243" s="4"/>
      <c r="L243" s="4">
        <v>-4762267.1807540776</v>
      </c>
      <c r="M243" s="4">
        <f t="shared" si="107"/>
        <v>-89.0692797567486</v>
      </c>
      <c r="N243" s="21"/>
      <c r="O243" s="4">
        <f t="shared" si="108"/>
        <v>579019.2655381494</v>
      </c>
      <c r="P243" s="4">
        <f t="shared" si="109"/>
        <v>10.829469869978666</v>
      </c>
      <c r="Q243" s="21"/>
      <c r="R243" s="4">
        <f t="shared" si="110"/>
        <v>-4183247.9152159281</v>
      </c>
      <c r="S243" s="4">
        <f t="shared" si="111"/>
        <v>-78.239809886769933</v>
      </c>
      <c r="T243" s="21"/>
      <c r="U243" s="21"/>
      <c r="V243" s="21"/>
      <c r="W243" s="22">
        <v>13190299.336486623</v>
      </c>
      <c r="X243" s="6"/>
      <c r="Y243" s="2">
        <v>1219642.7585082597</v>
      </c>
      <c r="Z243" s="82">
        <f t="shared" si="112"/>
        <v>1457572.8946485757</v>
      </c>
      <c r="AA243" s="82">
        <f t="shared" si="113"/>
        <v>1457788.4720773052</v>
      </c>
      <c r="AB243" s="2"/>
      <c r="AC243" s="2">
        <v>1052052.32227807</v>
      </c>
      <c r="AD243" s="2">
        <v>1279124.36777963</v>
      </c>
      <c r="AE243" s="2">
        <v>227072.04550155997</v>
      </c>
      <c r="AF243" s="2">
        <f t="shared" si="114"/>
        <v>4.4500371470311793</v>
      </c>
      <c r="AG243" s="83"/>
      <c r="AH243" s="6">
        <v>9843024.0585384611</v>
      </c>
      <c r="AI243" s="6">
        <v>201694.6238232319</v>
      </c>
      <c r="AJ243" s="6">
        <v>266076.46823627251</v>
      </c>
      <c r="AK243" s="30">
        <f t="shared" si="115"/>
        <v>74501.411106156316</v>
      </c>
      <c r="AL243" s="6"/>
      <c r="AM243" s="6">
        <f t="shared" si="116"/>
        <v>-2063898.5112947158</v>
      </c>
      <c r="AN243" s="6">
        <f t="shared" si="117"/>
        <v>1457788.4720773052</v>
      </c>
      <c r="AO243" s="7"/>
      <c r="AP243" s="6">
        <f t="shared" si="118"/>
        <v>-606110.03921741061</v>
      </c>
      <c r="AQ243" s="6">
        <f t="shared" si="119"/>
        <v>-11.336152004365507</v>
      </c>
      <c r="AR243" s="7"/>
      <c r="AS243" s="6">
        <f t="shared" si="120"/>
        <v>606110.03921741061</v>
      </c>
      <c r="AT243" s="6">
        <f t="shared" si="121"/>
        <v>11.336152004365507</v>
      </c>
      <c r="AU243" s="7"/>
      <c r="AV243" s="6">
        <f t="shared" si="122"/>
        <v>-4156157.141536667</v>
      </c>
      <c r="AW243" s="6">
        <f t="shared" si="123"/>
        <v>-77.733127752383098</v>
      </c>
      <c r="AX243" s="21"/>
      <c r="AY243" s="6">
        <f t="shared" si="124"/>
        <v>-249105.26125012719</v>
      </c>
      <c r="AZ243" s="6">
        <f t="shared" si="125"/>
        <v>201694.6238232319</v>
      </c>
      <c r="BA243" s="6">
        <f t="shared" si="126"/>
        <v>74501.411106156316</v>
      </c>
      <c r="BB243" s="6"/>
      <c r="BC243" s="6">
        <f t="shared" si="127"/>
        <v>38535.428904263332</v>
      </c>
      <c r="BD243" s="6">
        <f t="shared" si="128"/>
        <v>-11444.655225002149</v>
      </c>
      <c r="BE243" s="6">
        <f t="shared" si="129"/>
        <v>27090.773679261183</v>
      </c>
      <c r="BF243" s="6">
        <f t="shared" si="130"/>
        <v>0.72073295498650258</v>
      </c>
      <c r="BG243" s="6">
        <f t="shared" si="131"/>
        <v>-0.21405082059966238</v>
      </c>
      <c r="BH243" s="6">
        <f t="shared" si="132"/>
        <v>0.50668213438684018</v>
      </c>
      <c r="BI243" s="6"/>
      <c r="BJ243" s="6">
        <f t="shared" si="133"/>
        <v>-38535.428904263332</v>
      </c>
      <c r="BK243" s="6">
        <f t="shared" si="134"/>
        <v>11444.655225002149</v>
      </c>
      <c r="BL243" s="6">
        <f t="shared" si="135"/>
        <v>-27090.773679261183</v>
      </c>
      <c r="BM243" s="6">
        <f t="shared" si="136"/>
        <v>-0.72073295498650258</v>
      </c>
      <c r="BN243" s="6">
        <f t="shared" si="137"/>
        <v>0.21405082059966238</v>
      </c>
      <c r="BO243" s="6">
        <f t="shared" si="138"/>
        <v>-0.50668213438684018</v>
      </c>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8" t="s">
        <v>0</v>
      </c>
      <c r="DN243" s="84">
        <v>39595</v>
      </c>
      <c r="DY243" s="8" t="s">
        <v>0</v>
      </c>
      <c r="DZ243" s="8">
        <v>0</v>
      </c>
      <c r="EA243" s="8">
        <v>1</v>
      </c>
      <c r="EB243" s="8">
        <v>0</v>
      </c>
      <c r="EC243" s="8">
        <v>0</v>
      </c>
      <c r="ED243" s="8">
        <v>0</v>
      </c>
      <c r="EE243" s="8">
        <v>1</v>
      </c>
      <c r="EF243" s="8" t="s">
        <v>0</v>
      </c>
    </row>
    <row r="244" spans="1:136" ht="12.75" customHeight="1" x14ac:dyDescent="0.2">
      <c r="A244" s="9">
        <v>1926</v>
      </c>
      <c r="B244" s="63"/>
      <c r="C244" s="9">
        <v>8</v>
      </c>
      <c r="D244" s="9" t="s">
        <v>350</v>
      </c>
      <c r="E244" s="9"/>
      <c r="F244" s="2">
        <v>52656</v>
      </c>
      <c r="H244" s="2">
        <v>54331</v>
      </c>
      <c r="I244" s="4">
        <v>-5524394.6421458516</v>
      </c>
      <c r="J244" s="4">
        <f t="shared" si="106"/>
        <v>-104.91481772534662</v>
      </c>
      <c r="K244" s="4"/>
      <c r="L244" s="4">
        <v>-7190258.8010254763</v>
      </c>
      <c r="M244" s="4">
        <f t="shared" si="107"/>
        <v>-132.34173494000618</v>
      </c>
      <c r="N244" s="21"/>
      <c r="O244" s="4">
        <f t="shared" si="108"/>
        <v>1189068.0868011129</v>
      </c>
      <c r="P244" s="4">
        <f t="shared" si="109"/>
        <v>21.885628587751246</v>
      </c>
      <c r="Q244" s="21"/>
      <c r="R244" s="4">
        <f t="shared" si="110"/>
        <v>-6001190.7142243637</v>
      </c>
      <c r="S244" s="4">
        <f t="shared" si="111"/>
        <v>-110.45610635225495</v>
      </c>
      <c r="T244" s="21"/>
      <c r="U244" s="21"/>
      <c r="V244" s="21"/>
      <c r="W244" s="22">
        <v>12507448.76535012</v>
      </c>
      <c r="X244" s="6"/>
      <c r="Y244" s="2">
        <v>1571604.8431327981</v>
      </c>
      <c r="Z244" s="82">
        <f t="shared" si="112"/>
        <v>706628.94662514911</v>
      </c>
      <c r="AA244" s="82">
        <f t="shared" si="113"/>
        <v>706733.45820871287</v>
      </c>
      <c r="AB244" s="2"/>
      <c r="AC244" s="2">
        <v>1504089.59858539</v>
      </c>
      <c r="AD244" s="2">
        <v>665780.51525346597</v>
      </c>
      <c r="AE244" s="2">
        <v>-838309.08333192405</v>
      </c>
      <c r="AF244" s="2">
        <f t="shared" si="114"/>
        <v>-15.920485478044744</v>
      </c>
      <c r="AG244" s="83"/>
      <c r="AH244" s="6">
        <v>3473429.8834751979</v>
      </c>
      <c r="AI244" s="6">
        <v>108756.90500272291</v>
      </c>
      <c r="AJ244" s="6">
        <v>144280.90179009142</v>
      </c>
      <c r="AK244" s="30">
        <f t="shared" si="115"/>
        <v>40398.652501225602</v>
      </c>
      <c r="AL244" s="6"/>
      <c r="AM244" s="6">
        <f t="shared" si="116"/>
        <v>-1957052.2418316025</v>
      </c>
      <c r="AN244" s="6">
        <f t="shared" si="117"/>
        <v>706733.45820871287</v>
      </c>
      <c r="AO244" s="7"/>
      <c r="AP244" s="6">
        <f t="shared" si="118"/>
        <v>-1250318.7836228898</v>
      </c>
      <c r="AQ244" s="6">
        <f t="shared" si="119"/>
        <v>-23.01299044050155</v>
      </c>
      <c r="AR244" s="7"/>
      <c r="AS244" s="6">
        <f t="shared" si="120"/>
        <v>1250318.7836228898</v>
      </c>
      <c r="AT244" s="6">
        <f t="shared" si="121"/>
        <v>23.01299044050155</v>
      </c>
      <c r="AU244" s="7"/>
      <c r="AV244" s="6">
        <f t="shared" si="122"/>
        <v>-5939940.0174025865</v>
      </c>
      <c r="AW244" s="6">
        <f t="shared" si="123"/>
        <v>-109.32874449950464</v>
      </c>
      <c r="AX244" s="21"/>
      <c r="AY244" s="6">
        <f t="shared" si="124"/>
        <v>-87904.86068217174</v>
      </c>
      <c r="AZ244" s="6">
        <f t="shared" si="125"/>
        <v>108756.90500272291</v>
      </c>
      <c r="BA244" s="6">
        <f t="shared" si="126"/>
        <v>40398.652501225602</v>
      </c>
      <c r="BB244" s="6"/>
      <c r="BC244" s="6">
        <f t="shared" si="127"/>
        <v>51180.897870677989</v>
      </c>
      <c r="BD244" s="6">
        <f t="shared" si="128"/>
        <v>10069.798951098837</v>
      </c>
      <c r="BE244" s="6">
        <f t="shared" si="129"/>
        <v>61250.69682177683</v>
      </c>
      <c r="BF244" s="6">
        <f t="shared" si="130"/>
        <v>0.94202017026518914</v>
      </c>
      <c r="BG244" s="6">
        <f t="shared" si="131"/>
        <v>0.18534168248511601</v>
      </c>
      <c r="BH244" s="6">
        <f t="shared" si="132"/>
        <v>1.1273618527503051</v>
      </c>
      <c r="BI244" s="6"/>
      <c r="BJ244" s="6">
        <f t="shared" si="133"/>
        <v>-51180.897870677989</v>
      </c>
      <c r="BK244" s="6">
        <f t="shared" si="134"/>
        <v>-10069.798951098837</v>
      </c>
      <c r="BL244" s="6">
        <f t="shared" si="135"/>
        <v>-61250.69682177683</v>
      </c>
      <c r="BM244" s="6">
        <f t="shared" si="136"/>
        <v>-0.94202017026518914</v>
      </c>
      <c r="BN244" s="6">
        <f t="shared" si="137"/>
        <v>-0.18534168248511601</v>
      </c>
      <c r="BO244" s="6">
        <f t="shared" si="138"/>
        <v>-1.1273618527503051</v>
      </c>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8" t="s">
        <v>0</v>
      </c>
      <c r="DN244" s="84">
        <v>40049</v>
      </c>
      <c r="DY244" s="8" t="s">
        <v>0</v>
      </c>
      <c r="DZ244" s="8">
        <v>0</v>
      </c>
      <c r="EA244" s="8">
        <v>1</v>
      </c>
      <c r="EB244" s="8">
        <v>0</v>
      </c>
      <c r="EC244" s="8">
        <v>0</v>
      </c>
      <c r="ED244" s="8">
        <v>0</v>
      </c>
      <c r="EE244" s="8">
        <v>1</v>
      </c>
      <c r="EF244" s="8" t="s">
        <v>0</v>
      </c>
    </row>
    <row r="245" spans="1:136" ht="12.75" customHeight="1" x14ac:dyDescent="0.2">
      <c r="A245" s="9">
        <v>1931</v>
      </c>
      <c r="B245" s="63"/>
      <c r="C245" s="9">
        <v>8</v>
      </c>
      <c r="D245" s="9" t="s">
        <v>358</v>
      </c>
      <c r="E245" s="9"/>
      <c r="F245" s="2">
        <v>55204</v>
      </c>
      <c r="H245" s="2">
        <v>56048</v>
      </c>
      <c r="I245" s="4">
        <v>2182891.9041466434</v>
      </c>
      <c r="J245" s="4">
        <f t="shared" si="106"/>
        <v>39.542277808612482</v>
      </c>
      <c r="K245" s="4"/>
      <c r="L245" s="4">
        <v>1850541.6492319042</v>
      </c>
      <c r="M245" s="4">
        <f t="shared" si="107"/>
        <v>33.01708623379789</v>
      </c>
      <c r="N245" s="21"/>
      <c r="O245" s="4">
        <f t="shared" si="108"/>
        <v>677818.08714037284</v>
      </c>
      <c r="P245" s="4">
        <f t="shared" si="109"/>
        <v>12.093528531622409</v>
      </c>
      <c r="Q245" s="21"/>
      <c r="R245" s="4">
        <f t="shared" si="110"/>
        <v>2528359.7363722771</v>
      </c>
      <c r="S245" s="4">
        <f t="shared" si="111"/>
        <v>45.110614765420301</v>
      </c>
      <c r="T245" s="21"/>
      <c r="U245" s="21"/>
      <c r="V245" s="21"/>
      <c r="W245" s="22">
        <v>10163662.513607081</v>
      </c>
      <c r="X245" s="6"/>
      <c r="Y245" s="2">
        <v>1968953.6379164327</v>
      </c>
      <c r="Z245" s="82">
        <f t="shared" si="112"/>
        <v>846296.14276655181</v>
      </c>
      <c r="AA245" s="82">
        <f t="shared" si="113"/>
        <v>846421.31135816814</v>
      </c>
      <c r="AB245" s="2"/>
      <c r="AC245" s="2">
        <v>1727342.1111361401</v>
      </c>
      <c r="AD245" s="2">
        <v>621590.17775307503</v>
      </c>
      <c r="AE245" s="2">
        <v>-1105751.933383065</v>
      </c>
      <c r="AF245" s="2">
        <f t="shared" si="114"/>
        <v>-20.030286453573382</v>
      </c>
      <c r="AG245" s="83"/>
      <c r="AH245" s="6">
        <v>5008058.2295834953</v>
      </c>
      <c r="AI245" s="6">
        <v>132485.68427604437</v>
      </c>
      <c r="AJ245" s="6">
        <v>215484.46371247395</v>
      </c>
      <c r="AK245" s="30">
        <f t="shared" si="115"/>
        <v>60335.649839492711</v>
      </c>
      <c r="AL245" s="6"/>
      <c r="AM245" s="6">
        <f t="shared" si="116"/>
        <v>-1590317.8082630951</v>
      </c>
      <c r="AN245" s="6">
        <f t="shared" si="117"/>
        <v>846421.31135816814</v>
      </c>
      <c r="AO245" s="7"/>
      <c r="AP245" s="6">
        <f t="shared" si="118"/>
        <v>-743896.49690492696</v>
      </c>
      <c r="AQ245" s="6">
        <f t="shared" si="119"/>
        <v>-13.272489596505263</v>
      </c>
      <c r="AR245" s="7"/>
      <c r="AS245" s="6">
        <f t="shared" si="120"/>
        <v>743896.49690492696</v>
      </c>
      <c r="AT245" s="6">
        <f t="shared" si="121"/>
        <v>13.272489596505263</v>
      </c>
      <c r="AU245" s="7"/>
      <c r="AV245" s="6">
        <f t="shared" si="122"/>
        <v>2594438.146136831</v>
      </c>
      <c r="AW245" s="6">
        <f t="shared" si="123"/>
        <v>46.28957583030315</v>
      </c>
      <c r="AX245" s="21"/>
      <c r="AY245" s="6">
        <f t="shared" si="124"/>
        <v>-126742.92435098301</v>
      </c>
      <c r="AZ245" s="6">
        <f t="shared" si="125"/>
        <v>132485.68427604437</v>
      </c>
      <c r="BA245" s="6">
        <f t="shared" si="126"/>
        <v>60335.649839492711</v>
      </c>
      <c r="BB245" s="6"/>
      <c r="BC245" s="6">
        <f t="shared" si="127"/>
        <v>49471.486201688895</v>
      </c>
      <c r="BD245" s="6">
        <f t="shared" si="128"/>
        <v>16606.923562865253</v>
      </c>
      <c r="BE245" s="6">
        <f t="shared" si="129"/>
        <v>66078.409764554148</v>
      </c>
      <c r="BF245" s="6">
        <f t="shared" si="130"/>
        <v>0.88266282832017007</v>
      </c>
      <c r="BG245" s="6">
        <f t="shared" si="131"/>
        <v>0.29629823656268295</v>
      </c>
      <c r="BH245" s="6">
        <f t="shared" si="132"/>
        <v>1.178961064882853</v>
      </c>
      <c r="BI245" s="6"/>
      <c r="BJ245" s="6">
        <f t="shared" si="133"/>
        <v>-49471.486201688895</v>
      </c>
      <c r="BK245" s="6">
        <f t="shared" si="134"/>
        <v>-16606.923562865253</v>
      </c>
      <c r="BL245" s="6">
        <f t="shared" si="135"/>
        <v>-66078.409764554148</v>
      </c>
      <c r="BM245" s="6">
        <f t="shared" si="136"/>
        <v>-0.88266282832017007</v>
      </c>
      <c r="BN245" s="6">
        <f t="shared" si="137"/>
        <v>-0.29629823656268295</v>
      </c>
      <c r="BO245" s="6">
        <f t="shared" si="138"/>
        <v>-1.178961064882853</v>
      </c>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8" t="s">
        <v>0</v>
      </c>
      <c r="DN245" s="84">
        <v>40815</v>
      </c>
      <c r="DY245" s="8" t="s">
        <v>0</v>
      </c>
      <c r="DZ245" s="8">
        <v>0</v>
      </c>
      <c r="EA245" s="8">
        <v>1</v>
      </c>
      <c r="EB245" s="8">
        <v>0</v>
      </c>
      <c r="EC245" s="8">
        <v>0</v>
      </c>
      <c r="ED245" s="8">
        <v>0</v>
      </c>
      <c r="EE245" s="8">
        <v>1</v>
      </c>
      <c r="EF245" s="8" t="s">
        <v>0</v>
      </c>
    </row>
    <row r="246" spans="1:136" ht="12.75" customHeight="1" x14ac:dyDescent="0.2">
      <c r="A246" s="9">
        <v>1621</v>
      </c>
      <c r="B246" s="63"/>
      <c r="C246" s="9">
        <v>8</v>
      </c>
      <c r="D246" s="9" t="s">
        <v>366</v>
      </c>
      <c r="E246" s="9"/>
      <c r="F246" s="2">
        <v>60105</v>
      </c>
      <c r="H246" s="2">
        <v>61601</v>
      </c>
      <c r="I246" s="4">
        <v>-2327518.2744982522</v>
      </c>
      <c r="J246" s="4">
        <f t="shared" si="106"/>
        <v>-38.724203884839071</v>
      </c>
      <c r="K246" s="4"/>
      <c r="L246" s="4">
        <v>-4236830.1116992095</v>
      </c>
      <c r="M246" s="4">
        <f t="shared" si="107"/>
        <v>-68.778593069904858</v>
      </c>
      <c r="N246" s="21"/>
      <c r="O246" s="4">
        <f t="shared" si="108"/>
        <v>1176043.8668495968</v>
      </c>
      <c r="P246" s="4">
        <f t="shared" si="109"/>
        <v>19.09131129120626</v>
      </c>
      <c r="Q246" s="21"/>
      <c r="R246" s="4">
        <f t="shared" si="110"/>
        <v>-3060786.2448496129</v>
      </c>
      <c r="S246" s="4">
        <f t="shared" si="111"/>
        <v>-49.687281778698605</v>
      </c>
      <c r="T246" s="21"/>
      <c r="U246" s="21"/>
      <c r="V246" s="21"/>
      <c r="W246" s="22">
        <v>12728503.495930647</v>
      </c>
      <c r="X246" s="6"/>
      <c r="Y246" s="2">
        <v>1442203.5136229007</v>
      </c>
      <c r="Z246" s="82">
        <f t="shared" si="112"/>
        <v>818196.42838402546</v>
      </c>
      <c r="AA246" s="82">
        <f t="shared" si="113"/>
        <v>818317.44098166248</v>
      </c>
      <c r="AB246" s="2"/>
      <c r="AC246" s="2">
        <v>930448.93006585201</v>
      </c>
      <c r="AD246" s="2">
        <v>321596.05660141801</v>
      </c>
      <c r="AE246" s="2">
        <v>-608852.87346443394</v>
      </c>
      <c r="AF246" s="2">
        <f t="shared" si="114"/>
        <v>-10.129820704840428</v>
      </c>
      <c r="AG246" s="83"/>
      <c r="AH246" s="6">
        <v>4081255.995238408</v>
      </c>
      <c r="AI246" s="6">
        <v>71186.33781996429</v>
      </c>
      <c r="AJ246" s="6">
        <v>104931.56493824857</v>
      </c>
      <c r="AK246" s="30">
        <f t="shared" si="115"/>
        <v>29380.838182709602</v>
      </c>
      <c r="AL246" s="6"/>
      <c r="AM246" s="6">
        <f t="shared" si="116"/>
        <v>-1991640.8829019216</v>
      </c>
      <c r="AN246" s="6">
        <f t="shared" si="117"/>
        <v>818317.44098166248</v>
      </c>
      <c r="AO246" s="7"/>
      <c r="AP246" s="6">
        <f t="shared" si="118"/>
        <v>-1173323.441920259</v>
      </c>
      <c r="AQ246" s="6">
        <f t="shared" si="119"/>
        <v>-19.047149265762879</v>
      </c>
      <c r="AR246" s="7"/>
      <c r="AS246" s="6">
        <f t="shared" si="120"/>
        <v>1173323.441920259</v>
      </c>
      <c r="AT246" s="6">
        <f t="shared" si="121"/>
        <v>19.047149265762879</v>
      </c>
      <c r="AU246" s="7"/>
      <c r="AV246" s="6">
        <f t="shared" si="122"/>
        <v>-3063506.6697789505</v>
      </c>
      <c r="AW246" s="6">
        <f t="shared" si="123"/>
        <v>-49.731443804141989</v>
      </c>
      <c r="AX246" s="21"/>
      <c r="AY246" s="6">
        <f t="shared" si="124"/>
        <v>-103287.60093201177</v>
      </c>
      <c r="AZ246" s="6">
        <f t="shared" si="125"/>
        <v>71186.33781996429</v>
      </c>
      <c r="BA246" s="6">
        <f t="shared" si="126"/>
        <v>29380.838182709602</v>
      </c>
      <c r="BB246" s="6"/>
      <c r="BC246" s="6">
        <f t="shared" si="127"/>
        <v>3534.9292202186043</v>
      </c>
      <c r="BD246" s="6">
        <f t="shared" si="128"/>
        <v>-6255.3541495564277</v>
      </c>
      <c r="BE246" s="6">
        <f t="shared" si="129"/>
        <v>-2720.4249293378234</v>
      </c>
      <c r="BF246" s="6">
        <f t="shared" si="130"/>
        <v>5.738428305090184E-2</v>
      </c>
      <c r="BG246" s="6">
        <f t="shared" si="131"/>
        <v>-0.10154630849428463</v>
      </c>
      <c r="BH246" s="6">
        <f t="shared" si="132"/>
        <v>-4.4162025443382789E-2</v>
      </c>
      <c r="BI246" s="6"/>
      <c r="BJ246" s="6">
        <f t="shared" si="133"/>
        <v>-3534.9292202186043</v>
      </c>
      <c r="BK246" s="6">
        <f t="shared" si="134"/>
        <v>6255.3541495564277</v>
      </c>
      <c r="BL246" s="6">
        <f t="shared" si="135"/>
        <v>2720.4249293378234</v>
      </c>
      <c r="BM246" s="6">
        <f t="shared" si="136"/>
        <v>-5.738428305090184E-2</v>
      </c>
      <c r="BN246" s="6">
        <f t="shared" si="137"/>
        <v>0.10154630849428463</v>
      </c>
      <c r="BO246" s="6">
        <f t="shared" si="138"/>
        <v>4.4162025443382789E-2</v>
      </c>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8" t="s">
        <v>0</v>
      </c>
      <c r="DN246" s="84">
        <v>40951</v>
      </c>
      <c r="DY246" s="8" t="s">
        <v>0</v>
      </c>
      <c r="DZ246" s="8">
        <v>0</v>
      </c>
      <c r="EA246" s="8">
        <v>1</v>
      </c>
      <c r="EB246" s="8">
        <v>0</v>
      </c>
      <c r="EC246" s="8">
        <v>0</v>
      </c>
      <c r="ED246" s="8">
        <v>0</v>
      </c>
      <c r="EE246" s="8">
        <v>1</v>
      </c>
      <c r="EF246" s="8" t="s">
        <v>0</v>
      </c>
    </row>
    <row r="247" spans="1:136" ht="12.75" customHeight="1" x14ac:dyDescent="0.2">
      <c r="A247" s="9">
        <v>537</v>
      </c>
      <c r="B247" s="63"/>
      <c r="C247" s="9">
        <v>8</v>
      </c>
      <c r="D247" s="9" t="s">
        <v>371</v>
      </c>
      <c r="E247" s="9"/>
      <c r="F247" s="2">
        <v>64532</v>
      </c>
      <c r="H247" s="2">
        <v>65302</v>
      </c>
      <c r="I247" s="4">
        <v>1424254.624886441</v>
      </c>
      <c r="J247" s="4">
        <f t="shared" si="106"/>
        <v>22.07051733847457</v>
      </c>
      <c r="K247" s="4"/>
      <c r="L247" s="4">
        <v>-438603.04315511324</v>
      </c>
      <c r="M247" s="4">
        <f t="shared" si="107"/>
        <v>-6.7165330794633125</v>
      </c>
      <c r="N247" s="21"/>
      <c r="O247" s="4">
        <f t="shared" si="108"/>
        <v>1109116.5141607102</v>
      </c>
      <c r="P247" s="4">
        <f t="shared" si="109"/>
        <v>16.984418764520385</v>
      </c>
      <c r="Q247" s="21"/>
      <c r="R247" s="4">
        <f t="shared" si="110"/>
        <v>670513.47100559692</v>
      </c>
      <c r="S247" s="4">
        <f t="shared" si="111"/>
        <v>10.267885685057072</v>
      </c>
      <c r="T247" s="21"/>
      <c r="U247" s="21"/>
      <c r="V247" s="21"/>
      <c r="W247" s="22">
        <v>14470747.4574841</v>
      </c>
      <c r="X247" s="6"/>
      <c r="Y247" s="2">
        <v>1575770.2946447406</v>
      </c>
      <c r="Z247" s="82">
        <f t="shared" si="112"/>
        <v>1122527.977365802</v>
      </c>
      <c r="AA247" s="82">
        <f t="shared" si="113"/>
        <v>1122694.0011001388</v>
      </c>
      <c r="AB247" s="2"/>
      <c r="AC247" s="2">
        <v>1198437.0566837599</v>
      </c>
      <c r="AD247" s="2">
        <v>750539.08696392796</v>
      </c>
      <c r="AE247" s="2">
        <v>-447897.96971983195</v>
      </c>
      <c r="AF247" s="2">
        <f t="shared" si="114"/>
        <v>-6.9407111157229275</v>
      </c>
      <c r="AG247" s="83"/>
      <c r="AH247" s="6">
        <v>7099453.2303207796</v>
      </c>
      <c r="AI247" s="6">
        <v>134463.08254882108</v>
      </c>
      <c r="AJ247" s="6">
        <v>277319.13590822811</v>
      </c>
      <c r="AK247" s="30">
        <f t="shared" si="115"/>
        <v>77649.358054303884</v>
      </c>
      <c r="AL247" s="6"/>
      <c r="AM247" s="6">
        <f t="shared" si="116"/>
        <v>-2264251.4300041953</v>
      </c>
      <c r="AN247" s="6">
        <f t="shared" si="117"/>
        <v>1122694.0011001388</v>
      </c>
      <c r="AO247" s="7"/>
      <c r="AP247" s="6">
        <f t="shared" si="118"/>
        <v>-1141557.4289040565</v>
      </c>
      <c r="AQ247" s="6">
        <f t="shared" si="119"/>
        <v>-17.48120163094632</v>
      </c>
      <c r="AR247" s="7"/>
      <c r="AS247" s="6">
        <f t="shared" si="120"/>
        <v>1141557.4289040565</v>
      </c>
      <c r="AT247" s="6">
        <f t="shared" si="121"/>
        <v>17.48120163094632</v>
      </c>
      <c r="AU247" s="7"/>
      <c r="AV247" s="6">
        <f t="shared" si="122"/>
        <v>702954.38574894331</v>
      </c>
      <c r="AW247" s="6">
        <f t="shared" si="123"/>
        <v>10.764668551483007</v>
      </c>
      <c r="AX247" s="21"/>
      <c r="AY247" s="6">
        <f t="shared" si="124"/>
        <v>-179671.52585977872</v>
      </c>
      <c r="AZ247" s="6">
        <f t="shared" si="125"/>
        <v>134463.08254882108</v>
      </c>
      <c r="BA247" s="6">
        <f t="shared" si="126"/>
        <v>77649.358054303884</v>
      </c>
      <c r="BB247" s="6"/>
      <c r="BC247" s="6">
        <f t="shared" si="127"/>
        <v>16781.659996654213</v>
      </c>
      <c r="BD247" s="6">
        <f t="shared" si="128"/>
        <v>15659.254746692153</v>
      </c>
      <c r="BE247" s="6">
        <f t="shared" si="129"/>
        <v>32440.914743346366</v>
      </c>
      <c r="BF247" s="6">
        <f t="shared" si="130"/>
        <v>0.2569853909015683</v>
      </c>
      <c r="BG247" s="6">
        <f t="shared" si="131"/>
        <v>0.23979747552436606</v>
      </c>
      <c r="BH247" s="6">
        <f t="shared" si="132"/>
        <v>0.49678286642593439</v>
      </c>
      <c r="BI247" s="6"/>
      <c r="BJ247" s="6">
        <f t="shared" si="133"/>
        <v>-16781.659996654213</v>
      </c>
      <c r="BK247" s="6">
        <f t="shared" si="134"/>
        <v>-15659.254746692153</v>
      </c>
      <c r="BL247" s="6">
        <f t="shared" si="135"/>
        <v>-32440.914743346366</v>
      </c>
      <c r="BM247" s="6">
        <f t="shared" si="136"/>
        <v>-0.2569853909015683</v>
      </c>
      <c r="BN247" s="6">
        <f t="shared" si="137"/>
        <v>-0.23979747552436606</v>
      </c>
      <c r="BO247" s="6">
        <f t="shared" si="138"/>
        <v>-0.49678286642593439</v>
      </c>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8" t="s">
        <v>0</v>
      </c>
      <c r="DN247" s="84">
        <v>41176</v>
      </c>
      <c r="DY247" s="8" t="s">
        <v>0</v>
      </c>
      <c r="DZ247" s="8">
        <v>0</v>
      </c>
      <c r="EA247" s="8">
        <v>1</v>
      </c>
      <c r="EB247" s="8">
        <v>0</v>
      </c>
      <c r="EC247" s="8">
        <v>0</v>
      </c>
      <c r="ED247" s="8">
        <v>0</v>
      </c>
      <c r="EE247" s="8">
        <v>1</v>
      </c>
      <c r="EF247" s="8" t="s">
        <v>0</v>
      </c>
    </row>
    <row r="248" spans="1:136" ht="12.75" customHeight="1" x14ac:dyDescent="0.2">
      <c r="A248" s="9">
        <v>502</v>
      </c>
      <c r="B248" s="63"/>
      <c r="C248" s="9">
        <v>8</v>
      </c>
      <c r="D248" s="9" t="s">
        <v>374</v>
      </c>
      <c r="E248" s="9"/>
      <c r="F248" s="2">
        <v>66421</v>
      </c>
      <c r="H248" s="2">
        <v>66818</v>
      </c>
      <c r="I248" s="4">
        <v>-2588251.6543393107</v>
      </c>
      <c r="J248" s="4">
        <f t="shared" si="106"/>
        <v>-38.967369571962344</v>
      </c>
      <c r="K248" s="4"/>
      <c r="L248" s="4">
        <v>-3117070.5078897011</v>
      </c>
      <c r="M248" s="4">
        <f t="shared" si="107"/>
        <v>-46.650161751170359</v>
      </c>
      <c r="N248" s="21"/>
      <c r="O248" s="4">
        <f t="shared" si="108"/>
        <v>1861205.2358404181</v>
      </c>
      <c r="P248" s="4">
        <f t="shared" si="109"/>
        <v>27.854848032572335</v>
      </c>
      <c r="Q248" s="21"/>
      <c r="R248" s="4">
        <f t="shared" si="110"/>
        <v>-1255865.2720492829</v>
      </c>
      <c r="S248" s="4">
        <f t="shared" si="111"/>
        <v>-18.795313718598027</v>
      </c>
      <c r="T248" s="21"/>
      <c r="U248" s="21"/>
      <c r="V248" s="21"/>
      <c r="W248" s="22">
        <v>19402519.584800512</v>
      </c>
      <c r="X248" s="6"/>
      <c r="Y248" s="2">
        <v>2483499.3400114044</v>
      </c>
      <c r="Z248" s="82">
        <f t="shared" si="112"/>
        <v>1207927.8207769399</v>
      </c>
      <c r="AA248" s="82">
        <f t="shared" si="113"/>
        <v>1208106.4752885941</v>
      </c>
      <c r="AB248" s="2"/>
      <c r="AC248" s="2">
        <v>3282333.3193219001</v>
      </c>
      <c r="AD248" s="2">
        <v>2014340.62455294</v>
      </c>
      <c r="AE248" s="2">
        <v>-1267992.6947689601</v>
      </c>
      <c r="AF248" s="2">
        <f t="shared" si="114"/>
        <v>-19.09023794837416</v>
      </c>
      <c r="AG248" s="83"/>
      <c r="AH248" s="6">
        <v>14074250.659060936</v>
      </c>
      <c r="AI248" s="6">
        <v>237287.7927332143</v>
      </c>
      <c r="AJ248" s="6">
        <v>305425.80508811632</v>
      </c>
      <c r="AK248" s="30">
        <f t="shared" si="115"/>
        <v>85519.225424672579</v>
      </c>
      <c r="AL248" s="6"/>
      <c r="AM248" s="6">
        <f t="shared" si="116"/>
        <v>-3035930.4413710684</v>
      </c>
      <c r="AN248" s="6">
        <f t="shared" si="117"/>
        <v>1208106.4752885941</v>
      </c>
      <c r="AO248" s="7"/>
      <c r="AP248" s="6">
        <f t="shared" si="118"/>
        <v>-1827823.9660824742</v>
      </c>
      <c r="AQ248" s="6">
        <f t="shared" si="119"/>
        <v>-27.355263044126946</v>
      </c>
      <c r="AR248" s="7"/>
      <c r="AS248" s="6">
        <f t="shared" si="120"/>
        <v>1827823.9660824742</v>
      </c>
      <c r="AT248" s="6">
        <f t="shared" si="121"/>
        <v>27.355263044126946</v>
      </c>
      <c r="AU248" s="7"/>
      <c r="AV248" s="6">
        <f t="shared" si="122"/>
        <v>-1289246.5418072268</v>
      </c>
      <c r="AW248" s="6">
        <f t="shared" si="123"/>
        <v>-19.294898707043416</v>
      </c>
      <c r="AX248" s="21"/>
      <c r="AY248" s="6">
        <f t="shared" si="124"/>
        <v>-356188.28791583102</v>
      </c>
      <c r="AZ248" s="6">
        <f t="shared" si="125"/>
        <v>237287.7927332143</v>
      </c>
      <c r="BA248" s="6">
        <f t="shared" si="126"/>
        <v>85519.225424672579</v>
      </c>
      <c r="BB248" s="6"/>
      <c r="BC248" s="6">
        <f t="shared" si="127"/>
        <v>3991.2577493186109</v>
      </c>
      <c r="BD248" s="6">
        <f t="shared" si="128"/>
        <v>-37372.527507262537</v>
      </c>
      <c r="BE248" s="6">
        <f t="shared" si="129"/>
        <v>-33381.269757943926</v>
      </c>
      <c r="BF248" s="6">
        <f t="shared" si="130"/>
        <v>5.9733271712990671E-2</v>
      </c>
      <c r="BG248" s="6">
        <f t="shared" si="131"/>
        <v>-0.55931826015837849</v>
      </c>
      <c r="BH248" s="6">
        <f t="shared" si="132"/>
        <v>-0.49958498844538785</v>
      </c>
      <c r="BI248" s="6"/>
      <c r="BJ248" s="6">
        <f t="shared" si="133"/>
        <v>-3991.2577493186109</v>
      </c>
      <c r="BK248" s="6">
        <f t="shared" si="134"/>
        <v>37372.527507262537</v>
      </c>
      <c r="BL248" s="6">
        <f t="shared" si="135"/>
        <v>33381.269757943926</v>
      </c>
      <c r="BM248" s="6">
        <f t="shared" si="136"/>
        <v>-5.9733271712990671E-2</v>
      </c>
      <c r="BN248" s="6">
        <f t="shared" si="137"/>
        <v>0.55931826015837849</v>
      </c>
      <c r="BO248" s="6">
        <f t="shared" si="138"/>
        <v>0.49958498844538785</v>
      </c>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8" t="s">
        <v>0</v>
      </c>
      <c r="DN248" s="84">
        <v>41273</v>
      </c>
      <c r="DY248" s="8" t="s">
        <v>0</v>
      </c>
      <c r="DZ248" s="8">
        <v>0</v>
      </c>
      <c r="EA248" s="8">
        <v>1</v>
      </c>
      <c r="EB248" s="8">
        <v>0</v>
      </c>
      <c r="EC248" s="8">
        <v>0</v>
      </c>
      <c r="ED248" s="8">
        <v>0</v>
      </c>
      <c r="EE248" s="8">
        <v>1</v>
      </c>
      <c r="EF248" s="8" t="s">
        <v>0</v>
      </c>
    </row>
    <row r="249" spans="1:136" ht="12.75" customHeight="1" x14ac:dyDescent="0.2">
      <c r="A249" s="9">
        <v>622</v>
      </c>
      <c r="B249" s="63"/>
      <c r="C249" s="9">
        <v>8</v>
      </c>
      <c r="D249" s="9" t="s">
        <v>377</v>
      </c>
      <c r="E249" s="9"/>
      <c r="F249" s="2">
        <v>71999</v>
      </c>
      <c r="H249" s="2">
        <v>72404</v>
      </c>
      <c r="I249" s="4">
        <v>1152629.4943844955</v>
      </c>
      <c r="J249" s="4">
        <f t="shared" si="106"/>
        <v>16.008965324303052</v>
      </c>
      <c r="K249" s="4"/>
      <c r="L249" s="4">
        <v>4890.3978696493432</v>
      </c>
      <c r="M249" s="4">
        <f t="shared" si="107"/>
        <v>6.7543200232712874E-2</v>
      </c>
      <c r="N249" s="21"/>
      <c r="O249" s="4">
        <f t="shared" si="108"/>
        <v>1549935.3069806374</v>
      </c>
      <c r="P249" s="4">
        <f t="shared" si="109"/>
        <v>21.406763534896378</v>
      </c>
      <c r="Q249" s="21"/>
      <c r="R249" s="4">
        <f t="shared" si="110"/>
        <v>1554825.7048502867</v>
      </c>
      <c r="S249" s="4">
        <f t="shared" si="111"/>
        <v>21.47430673512909</v>
      </c>
      <c r="T249" s="21"/>
      <c r="U249" s="21"/>
      <c r="V249" s="21"/>
      <c r="W249" s="22">
        <v>19610800.295841731</v>
      </c>
      <c r="X249" s="6"/>
      <c r="Y249" s="2">
        <v>1427584.2023729631</v>
      </c>
      <c r="Z249" s="82">
        <f t="shared" si="112"/>
        <v>1585094.6929829018</v>
      </c>
      <c r="AA249" s="82">
        <f t="shared" si="113"/>
        <v>1585329.1310953698</v>
      </c>
      <c r="AB249" s="2"/>
      <c r="AC249" s="2">
        <v>2090010.21153576</v>
      </c>
      <c r="AD249" s="2">
        <v>2246639.6493213102</v>
      </c>
      <c r="AE249" s="2">
        <v>156629.43778555025</v>
      </c>
      <c r="AF249" s="2">
        <f t="shared" si="114"/>
        <v>2.1754390725642057</v>
      </c>
      <c r="AG249" s="83"/>
      <c r="AH249" s="6">
        <v>16934563.245742828</v>
      </c>
      <c r="AI249" s="6">
        <v>251129.58064265148</v>
      </c>
      <c r="AJ249" s="6">
        <v>395367.14646375662</v>
      </c>
      <c r="AK249" s="30">
        <f t="shared" si="115"/>
        <v>110702.80100985187</v>
      </c>
      <c r="AL249" s="6"/>
      <c r="AM249" s="6">
        <f t="shared" si="116"/>
        <v>-3068520.3196204789</v>
      </c>
      <c r="AN249" s="6">
        <f t="shared" si="117"/>
        <v>1585329.1310953698</v>
      </c>
      <c r="AO249" s="7"/>
      <c r="AP249" s="6">
        <f t="shared" si="118"/>
        <v>-1483191.1885251091</v>
      </c>
      <c r="AQ249" s="6">
        <f t="shared" si="119"/>
        <v>-20.484934375519433</v>
      </c>
      <c r="AR249" s="7"/>
      <c r="AS249" s="6">
        <f t="shared" si="120"/>
        <v>1483191.1885251091</v>
      </c>
      <c r="AT249" s="6">
        <f t="shared" si="121"/>
        <v>20.484934375519433</v>
      </c>
      <c r="AU249" s="7"/>
      <c r="AV249" s="6">
        <f t="shared" si="122"/>
        <v>1488081.5863947584</v>
      </c>
      <c r="AW249" s="6">
        <f t="shared" si="123"/>
        <v>20.552477575752146</v>
      </c>
      <c r="AX249" s="21"/>
      <c r="AY249" s="6">
        <f t="shared" si="124"/>
        <v>-428576.50010803185</v>
      </c>
      <c r="AZ249" s="6">
        <f t="shared" si="125"/>
        <v>251129.58064265148</v>
      </c>
      <c r="BA249" s="6">
        <f t="shared" si="126"/>
        <v>110702.80100985187</v>
      </c>
      <c r="BB249" s="6"/>
      <c r="BC249" s="6">
        <f t="shared" si="127"/>
        <v>-29579.852662342717</v>
      </c>
      <c r="BD249" s="6">
        <f t="shared" si="128"/>
        <v>-37164.26579318555</v>
      </c>
      <c r="BE249" s="6">
        <f t="shared" si="129"/>
        <v>-66744.118455528267</v>
      </c>
      <c r="BF249" s="6">
        <f t="shared" si="130"/>
        <v>-0.40853892964950439</v>
      </c>
      <c r="BG249" s="6">
        <f t="shared" si="131"/>
        <v>-0.51329022972743976</v>
      </c>
      <c r="BH249" s="6">
        <f t="shared" si="132"/>
        <v>-0.92182915937694421</v>
      </c>
      <c r="BI249" s="6"/>
      <c r="BJ249" s="6">
        <f t="shared" si="133"/>
        <v>29579.852662342717</v>
      </c>
      <c r="BK249" s="6">
        <f t="shared" si="134"/>
        <v>37164.26579318555</v>
      </c>
      <c r="BL249" s="6">
        <f t="shared" si="135"/>
        <v>66744.118455528267</v>
      </c>
      <c r="BM249" s="6">
        <f t="shared" si="136"/>
        <v>0.40853892964950439</v>
      </c>
      <c r="BN249" s="6">
        <f t="shared" si="137"/>
        <v>0.51329022972743976</v>
      </c>
      <c r="BO249" s="6">
        <f t="shared" si="138"/>
        <v>0.92182915937694421</v>
      </c>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8" t="s">
        <v>0</v>
      </c>
      <c r="DN249" s="84">
        <v>41782</v>
      </c>
      <c r="DY249" s="8" t="s">
        <v>0</v>
      </c>
      <c r="DZ249" s="8">
        <v>0</v>
      </c>
      <c r="EA249" s="8">
        <v>1</v>
      </c>
      <c r="EB249" s="8">
        <v>0</v>
      </c>
      <c r="EC249" s="8">
        <v>0</v>
      </c>
      <c r="ED249" s="8">
        <v>0</v>
      </c>
      <c r="EE249" s="8">
        <v>1</v>
      </c>
      <c r="EF249" s="8" t="s">
        <v>0</v>
      </c>
    </row>
    <row r="250" spans="1:136" ht="12.75" customHeight="1" x14ac:dyDescent="0.2">
      <c r="A250" s="9">
        <v>513</v>
      </c>
      <c r="B250" s="63"/>
      <c r="C250" s="9">
        <v>8</v>
      </c>
      <c r="D250" s="9" t="s">
        <v>380</v>
      </c>
      <c r="E250" s="9"/>
      <c r="F250" s="2">
        <v>71752</v>
      </c>
      <c r="H250" s="2">
        <v>73181</v>
      </c>
      <c r="I250" s="4">
        <v>1709746.9386083893</v>
      </c>
      <c r="J250" s="4">
        <f t="shared" si="106"/>
        <v>23.828561414432897</v>
      </c>
      <c r="K250" s="4"/>
      <c r="L250" s="4">
        <v>3158785.4043347519</v>
      </c>
      <c r="M250" s="4">
        <f t="shared" si="107"/>
        <v>43.164009843193611</v>
      </c>
      <c r="N250" s="21"/>
      <c r="O250" s="4">
        <f t="shared" si="108"/>
        <v>572135.09145392256</v>
      </c>
      <c r="P250" s="4">
        <f t="shared" si="109"/>
        <v>7.8180824456337374</v>
      </c>
      <c r="Q250" s="21"/>
      <c r="R250" s="4">
        <f t="shared" si="110"/>
        <v>3730920.4957886743</v>
      </c>
      <c r="S250" s="4">
        <f t="shared" si="111"/>
        <v>50.982092288827353</v>
      </c>
      <c r="T250" s="21"/>
      <c r="U250" s="21"/>
      <c r="V250" s="21"/>
      <c r="W250" s="22">
        <v>17741749.9817743</v>
      </c>
      <c r="X250" s="6"/>
      <c r="Y250" s="2">
        <v>3522634.0418537091</v>
      </c>
      <c r="Z250" s="82">
        <f t="shared" si="112"/>
        <v>1995515.1522709469</v>
      </c>
      <c r="AA250" s="82">
        <f t="shared" si="113"/>
        <v>1995810.2922444581</v>
      </c>
      <c r="AB250" s="2"/>
      <c r="AC250" s="2">
        <v>4650844.4937798399</v>
      </c>
      <c r="AD250" s="2">
        <v>3153545.5423396798</v>
      </c>
      <c r="AE250" s="2">
        <v>-1497298.9514401602</v>
      </c>
      <c r="AF250" s="2">
        <f t="shared" si="114"/>
        <v>-20.867696390904229</v>
      </c>
      <c r="AG250" s="83"/>
      <c r="AH250" s="6">
        <v>12820538.459976424</v>
      </c>
      <c r="AI250" s="6">
        <v>324293.31673539255</v>
      </c>
      <c r="AJ250" s="6">
        <v>743889.84429436841</v>
      </c>
      <c r="AK250" s="30">
        <f t="shared" si="115"/>
        <v>208289.15640242316</v>
      </c>
      <c r="AL250" s="6"/>
      <c r="AM250" s="6">
        <f t="shared" si="116"/>
        <v>-2776068.2635804689</v>
      </c>
      <c r="AN250" s="6">
        <f t="shared" si="117"/>
        <v>1995810.2922444581</v>
      </c>
      <c r="AO250" s="7"/>
      <c r="AP250" s="6">
        <f t="shared" si="118"/>
        <v>-780257.97133601084</v>
      </c>
      <c r="AQ250" s="6">
        <f t="shared" si="119"/>
        <v>-10.662029370137205</v>
      </c>
      <c r="AR250" s="7"/>
      <c r="AS250" s="6">
        <f t="shared" si="120"/>
        <v>780257.97133601084</v>
      </c>
      <c r="AT250" s="6">
        <f t="shared" si="121"/>
        <v>10.662029370137205</v>
      </c>
      <c r="AU250" s="7"/>
      <c r="AV250" s="6">
        <f t="shared" si="122"/>
        <v>3939043.3756707627</v>
      </c>
      <c r="AW250" s="6">
        <f t="shared" si="123"/>
        <v>53.826039213330823</v>
      </c>
      <c r="AX250" s="21"/>
      <c r="AY250" s="6">
        <f t="shared" si="124"/>
        <v>-324459.59325572761</v>
      </c>
      <c r="AZ250" s="6">
        <f t="shared" si="125"/>
        <v>324293.31673539255</v>
      </c>
      <c r="BA250" s="6">
        <f t="shared" si="126"/>
        <v>208289.15640242316</v>
      </c>
      <c r="BB250" s="6"/>
      <c r="BC250" s="6">
        <f t="shared" si="127"/>
        <v>111778.47159053315</v>
      </c>
      <c r="BD250" s="6">
        <f t="shared" si="128"/>
        <v>96344.408291555141</v>
      </c>
      <c r="BE250" s="6">
        <f t="shared" si="129"/>
        <v>208122.87988208828</v>
      </c>
      <c r="BF250" s="6">
        <f t="shared" si="130"/>
        <v>1.5274247631288607</v>
      </c>
      <c r="BG250" s="6">
        <f t="shared" si="131"/>
        <v>1.3165221613746074</v>
      </c>
      <c r="BH250" s="6">
        <f t="shared" si="132"/>
        <v>2.8439469245034679</v>
      </c>
      <c r="BI250" s="6"/>
      <c r="BJ250" s="6">
        <f t="shared" si="133"/>
        <v>-111778.47159053315</v>
      </c>
      <c r="BK250" s="6">
        <f t="shared" si="134"/>
        <v>-96344.408291555141</v>
      </c>
      <c r="BL250" s="6">
        <f t="shared" si="135"/>
        <v>-208122.87988208828</v>
      </c>
      <c r="BM250" s="6">
        <f t="shared" si="136"/>
        <v>-1.5274247631288607</v>
      </c>
      <c r="BN250" s="6">
        <f t="shared" si="137"/>
        <v>-1.3165221613746074</v>
      </c>
      <c r="BO250" s="6">
        <f t="shared" si="138"/>
        <v>-2.8439469245034679</v>
      </c>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8" t="s">
        <v>0</v>
      </c>
      <c r="DN250" s="84">
        <v>41978</v>
      </c>
      <c r="DY250" s="8" t="s">
        <v>0</v>
      </c>
      <c r="DZ250" s="8">
        <v>0</v>
      </c>
      <c r="EA250" s="8">
        <v>1</v>
      </c>
      <c r="EB250" s="8">
        <v>0</v>
      </c>
      <c r="EC250" s="8">
        <v>0</v>
      </c>
      <c r="ED250" s="8">
        <v>0</v>
      </c>
      <c r="EE250" s="8">
        <v>1</v>
      </c>
      <c r="EF250" s="8" t="s">
        <v>0</v>
      </c>
    </row>
    <row r="251" spans="1:136" ht="12.75" customHeight="1" x14ac:dyDescent="0.2">
      <c r="A251" s="9">
        <v>1916</v>
      </c>
      <c r="B251" s="63"/>
      <c r="C251" s="9">
        <v>8</v>
      </c>
      <c r="D251" s="9" t="s">
        <v>381</v>
      </c>
      <c r="E251" s="9"/>
      <c r="F251" s="2">
        <v>74604</v>
      </c>
      <c r="H251" s="2">
        <v>75425</v>
      </c>
      <c r="I251" s="4">
        <v>-195926.75352303497</v>
      </c>
      <c r="J251" s="4">
        <f t="shared" si="106"/>
        <v>-2.626223171988566</v>
      </c>
      <c r="K251" s="4"/>
      <c r="L251" s="4">
        <v>-1804175.8151071612</v>
      </c>
      <c r="M251" s="4">
        <f t="shared" si="107"/>
        <v>-23.92013013068825</v>
      </c>
      <c r="N251" s="21"/>
      <c r="O251" s="4">
        <f t="shared" si="108"/>
        <v>1144313.2796785061</v>
      </c>
      <c r="P251" s="4">
        <f t="shared" si="109"/>
        <v>15.17153834509123</v>
      </c>
      <c r="Q251" s="21"/>
      <c r="R251" s="4">
        <f t="shared" si="110"/>
        <v>-659862.5354286551</v>
      </c>
      <c r="S251" s="4">
        <f t="shared" si="111"/>
        <v>-8.7485917855970179</v>
      </c>
      <c r="T251" s="21"/>
      <c r="U251" s="21"/>
      <c r="V251" s="21"/>
      <c r="W251" s="22">
        <v>15628233.476885097</v>
      </c>
      <c r="X251" s="6"/>
      <c r="Y251" s="2">
        <v>1875447.6071338786</v>
      </c>
      <c r="Z251" s="82">
        <f t="shared" si="112"/>
        <v>1285669.7743792331</v>
      </c>
      <c r="AA251" s="82">
        <f t="shared" si="113"/>
        <v>1285859.9270537056</v>
      </c>
      <c r="AB251" s="2"/>
      <c r="AC251" s="2">
        <v>1699658.40361721</v>
      </c>
      <c r="AD251" s="2">
        <v>1116300.29377528</v>
      </c>
      <c r="AE251" s="2">
        <v>-583358.10984192998</v>
      </c>
      <c r="AF251" s="2">
        <f t="shared" si="114"/>
        <v>-7.8193945343671922</v>
      </c>
      <c r="AG251" s="83"/>
      <c r="AH251" s="6">
        <v>13049559.423860023</v>
      </c>
      <c r="AI251" s="6">
        <v>253106.97891542822</v>
      </c>
      <c r="AJ251" s="6">
        <v>329784.91837735195</v>
      </c>
      <c r="AK251" s="30">
        <f t="shared" si="115"/>
        <v>92339.777145658547</v>
      </c>
      <c r="AL251" s="6"/>
      <c r="AM251" s="6">
        <f t="shared" si="116"/>
        <v>-2445364.3533233781</v>
      </c>
      <c r="AN251" s="6">
        <f t="shared" si="117"/>
        <v>1285859.9270537056</v>
      </c>
      <c r="AO251" s="7"/>
      <c r="AP251" s="6">
        <f t="shared" si="118"/>
        <v>-1159504.4262696726</v>
      </c>
      <c r="AQ251" s="6">
        <f t="shared" si="119"/>
        <v>-15.372945658199173</v>
      </c>
      <c r="AR251" s="7"/>
      <c r="AS251" s="6">
        <f t="shared" si="120"/>
        <v>1159504.4262696726</v>
      </c>
      <c r="AT251" s="6">
        <f t="shared" si="121"/>
        <v>15.372945658199173</v>
      </c>
      <c r="AU251" s="7"/>
      <c r="AV251" s="6">
        <f t="shared" si="122"/>
        <v>-644671.3888374886</v>
      </c>
      <c r="AW251" s="6">
        <f t="shared" si="123"/>
        <v>-8.5471844724890769</v>
      </c>
      <c r="AX251" s="21"/>
      <c r="AY251" s="6">
        <f t="shared" si="124"/>
        <v>-330255.60946992051</v>
      </c>
      <c r="AZ251" s="6">
        <f t="shared" si="125"/>
        <v>253106.97891542822</v>
      </c>
      <c r="BA251" s="6">
        <f t="shared" si="126"/>
        <v>92339.777145658547</v>
      </c>
      <c r="BB251" s="6"/>
      <c r="BC251" s="6">
        <f t="shared" si="127"/>
        <v>36795.853698043793</v>
      </c>
      <c r="BD251" s="6">
        <f t="shared" si="128"/>
        <v>-21604.707106877322</v>
      </c>
      <c r="BE251" s="6">
        <f t="shared" si="129"/>
        <v>15191.146591166471</v>
      </c>
      <c r="BF251" s="6">
        <f t="shared" si="130"/>
        <v>0.48784691677883718</v>
      </c>
      <c r="BG251" s="6">
        <f t="shared" si="131"/>
        <v>-0.28643960367089588</v>
      </c>
      <c r="BH251" s="6">
        <f t="shared" si="132"/>
        <v>0.20140731310794127</v>
      </c>
      <c r="BI251" s="6"/>
      <c r="BJ251" s="6">
        <f t="shared" si="133"/>
        <v>-36795.853698043793</v>
      </c>
      <c r="BK251" s="6">
        <f t="shared" si="134"/>
        <v>21604.707106877322</v>
      </c>
      <c r="BL251" s="6">
        <f t="shared" si="135"/>
        <v>-15191.146591166471</v>
      </c>
      <c r="BM251" s="6">
        <f t="shared" si="136"/>
        <v>-0.48784691677883718</v>
      </c>
      <c r="BN251" s="6">
        <f t="shared" si="137"/>
        <v>0.28643960367089588</v>
      </c>
      <c r="BO251" s="6">
        <f t="shared" si="138"/>
        <v>-0.20140731310794127</v>
      </c>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8" t="s">
        <v>0</v>
      </c>
      <c r="DN251" s="84">
        <v>42291</v>
      </c>
      <c r="DY251" s="8" t="s">
        <v>0</v>
      </c>
      <c r="DZ251" s="8">
        <v>0</v>
      </c>
      <c r="EA251" s="8">
        <v>1</v>
      </c>
      <c r="EB251" s="8">
        <v>0</v>
      </c>
      <c r="EC251" s="8">
        <v>0</v>
      </c>
      <c r="ED251" s="8">
        <v>0</v>
      </c>
      <c r="EE251" s="8">
        <v>1</v>
      </c>
      <c r="EF251" s="8" t="s">
        <v>0</v>
      </c>
    </row>
    <row r="252" spans="1:136" ht="12.75" customHeight="1" x14ac:dyDescent="0.2">
      <c r="A252" s="9">
        <v>606</v>
      </c>
      <c r="B252" s="63"/>
      <c r="C252" s="9">
        <v>8</v>
      </c>
      <c r="D252" s="9" t="s">
        <v>384</v>
      </c>
      <c r="E252" s="9"/>
      <c r="F252" s="2">
        <v>77838</v>
      </c>
      <c r="H252" s="2">
        <v>77999</v>
      </c>
      <c r="I252" s="4">
        <v>-1221198.5832001399</v>
      </c>
      <c r="J252" s="4">
        <f t="shared" si="106"/>
        <v>-15.688976890466609</v>
      </c>
      <c r="K252" s="4"/>
      <c r="L252" s="4">
        <v>-871986.17431382835</v>
      </c>
      <c r="M252" s="4">
        <f t="shared" si="107"/>
        <v>-11.179453253424125</v>
      </c>
      <c r="N252" s="21"/>
      <c r="O252" s="4">
        <f t="shared" si="108"/>
        <v>399645.29466556455</v>
      </c>
      <c r="P252" s="4">
        <f t="shared" si="109"/>
        <v>5.1237233126779129</v>
      </c>
      <c r="Q252" s="21"/>
      <c r="R252" s="4">
        <f t="shared" si="110"/>
        <v>-472340.8796482638</v>
      </c>
      <c r="S252" s="4">
        <f t="shared" si="111"/>
        <v>-6.055729940746212</v>
      </c>
      <c r="T252" s="21"/>
      <c r="U252" s="21"/>
      <c r="V252" s="21"/>
      <c r="W252" s="22">
        <v>20637266.574595887</v>
      </c>
      <c r="X252" s="6"/>
      <c r="Y252" s="2">
        <v>2064959.1459187542</v>
      </c>
      <c r="Z252" s="82">
        <f t="shared" si="112"/>
        <v>2905950.7977000591</v>
      </c>
      <c r="AA252" s="82">
        <f t="shared" si="113"/>
        <v>2906380.5926031359</v>
      </c>
      <c r="AB252" s="2"/>
      <c r="AC252" s="2">
        <v>1882822.76050169</v>
      </c>
      <c r="AD252" s="2">
        <v>2722078.49700284</v>
      </c>
      <c r="AE252" s="2">
        <v>839255.73650115007</v>
      </c>
      <c r="AF252" s="2">
        <f t="shared" si="114"/>
        <v>10.782082485433209</v>
      </c>
      <c r="AG252" s="83"/>
      <c r="AH252" s="6">
        <v>17959099.968116619</v>
      </c>
      <c r="AI252" s="6">
        <v>259039.17373375848</v>
      </c>
      <c r="AJ252" s="6">
        <v>423473.81564364489</v>
      </c>
      <c r="AK252" s="30">
        <f t="shared" si="115"/>
        <v>118572.66838022058</v>
      </c>
      <c r="AL252" s="6"/>
      <c r="AM252" s="6">
        <f t="shared" si="116"/>
        <v>-3229132.4612081023</v>
      </c>
      <c r="AN252" s="6">
        <f t="shared" si="117"/>
        <v>2906380.5926031359</v>
      </c>
      <c r="AO252" s="7"/>
      <c r="AP252" s="6">
        <f t="shared" si="118"/>
        <v>-322751.86860496644</v>
      </c>
      <c r="AQ252" s="6">
        <f t="shared" si="119"/>
        <v>-4.137897519262637</v>
      </c>
      <c r="AR252" s="7"/>
      <c r="AS252" s="6">
        <f t="shared" si="120"/>
        <v>322751.86860496644</v>
      </c>
      <c r="AT252" s="6">
        <f t="shared" si="121"/>
        <v>4.137897519262637</v>
      </c>
      <c r="AU252" s="7"/>
      <c r="AV252" s="6">
        <f t="shared" si="122"/>
        <v>-549234.30570886191</v>
      </c>
      <c r="AW252" s="6">
        <f t="shared" si="123"/>
        <v>-7.0415557341614878</v>
      </c>
      <c r="AX252" s="21"/>
      <c r="AY252" s="6">
        <f t="shared" si="124"/>
        <v>-454505.26817457745</v>
      </c>
      <c r="AZ252" s="6">
        <f t="shared" si="125"/>
        <v>259039.17373375848</v>
      </c>
      <c r="BA252" s="6">
        <f t="shared" si="126"/>
        <v>118572.66838022058</v>
      </c>
      <c r="BB252" s="6"/>
      <c r="BC252" s="6">
        <f t="shared" si="127"/>
        <v>-38653.108113845839</v>
      </c>
      <c r="BD252" s="6">
        <f t="shared" si="128"/>
        <v>-38240.317946752286</v>
      </c>
      <c r="BE252" s="6">
        <f t="shared" si="129"/>
        <v>-76893.426060598125</v>
      </c>
      <c r="BF252" s="6">
        <f t="shared" si="130"/>
        <v>-0.49555902144701647</v>
      </c>
      <c r="BG252" s="6">
        <f t="shared" si="131"/>
        <v>-0.49026677196825968</v>
      </c>
      <c r="BH252" s="6">
        <f t="shared" si="132"/>
        <v>-0.98582579341527621</v>
      </c>
      <c r="BI252" s="6"/>
      <c r="BJ252" s="6">
        <f t="shared" si="133"/>
        <v>38653.108113845839</v>
      </c>
      <c r="BK252" s="6">
        <f t="shared" si="134"/>
        <v>38240.317946752286</v>
      </c>
      <c r="BL252" s="6">
        <f t="shared" si="135"/>
        <v>76893.426060598125</v>
      </c>
      <c r="BM252" s="6">
        <f t="shared" si="136"/>
        <v>0.49555902144701647</v>
      </c>
      <c r="BN252" s="6">
        <f t="shared" si="137"/>
        <v>0.49026677196825968</v>
      </c>
      <c r="BO252" s="6">
        <f t="shared" si="138"/>
        <v>0.98582579341527621</v>
      </c>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8" t="s">
        <v>0</v>
      </c>
      <c r="DN252" s="84">
        <v>42762</v>
      </c>
      <c r="DY252" s="8" t="s">
        <v>0</v>
      </c>
      <c r="DZ252" s="8">
        <v>0</v>
      </c>
      <c r="EA252" s="8">
        <v>1</v>
      </c>
      <c r="EB252" s="8">
        <v>0</v>
      </c>
      <c r="EC252" s="8">
        <v>0</v>
      </c>
      <c r="ED252" s="8">
        <v>0</v>
      </c>
      <c r="EE252" s="8">
        <v>1</v>
      </c>
      <c r="EF252" s="8" t="s">
        <v>0</v>
      </c>
    </row>
    <row r="253" spans="1:136" ht="12.75" customHeight="1" x14ac:dyDescent="0.2">
      <c r="A253" s="9">
        <v>1930</v>
      </c>
      <c r="B253" s="63"/>
      <c r="C253" s="9">
        <v>8</v>
      </c>
      <c r="D253" s="9" t="s">
        <v>388</v>
      </c>
      <c r="E253" s="9"/>
      <c r="F253" s="2">
        <v>85401</v>
      </c>
      <c r="H253" s="2">
        <v>84797</v>
      </c>
      <c r="I253" s="4">
        <v>-1615788.4573430419</v>
      </c>
      <c r="J253" s="4">
        <f t="shared" si="106"/>
        <v>-18.920018001464175</v>
      </c>
      <c r="K253" s="4"/>
      <c r="L253" s="4">
        <v>-2235118.7399580572</v>
      </c>
      <c r="M253" s="4">
        <f t="shared" si="107"/>
        <v>-26.358464803684768</v>
      </c>
      <c r="N253" s="21"/>
      <c r="O253" s="4">
        <f t="shared" si="108"/>
        <v>-760001.9454854849</v>
      </c>
      <c r="P253" s="4">
        <f t="shared" si="109"/>
        <v>-8.9626041662498075</v>
      </c>
      <c r="Q253" s="21"/>
      <c r="R253" s="4">
        <f t="shared" si="110"/>
        <v>-2995120.685443542</v>
      </c>
      <c r="S253" s="4">
        <f t="shared" si="111"/>
        <v>-35.321068969934572</v>
      </c>
      <c r="T253" s="21"/>
      <c r="U253" s="21"/>
      <c r="V253" s="21"/>
      <c r="W253" s="22">
        <v>22499357.356850807</v>
      </c>
      <c r="X253" s="6"/>
      <c r="Y253" s="2">
        <v>3444404.4279707046</v>
      </c>
      <c r="Z253" s="82">
        <f t="shared" si="112"/>
        <v>4320875.2275893958</v>
      </c>
      <c r="AA253" s="82">
        <f t="shared" si="113"/>
        <v>4321514.2921431102</v>
      </c>
      <c r="AB253" s="2"/>
      <c r="AC253" s="2">
        <v>2306989.5737153399</v>
      </c>
      <c r="AD253" s="2">
        <v>3189703.38149434</v>
      </c>
      <c r="AE253" s="2">
        <v>882713.80777900014</v>
      </c>
      <c r="AF253" s="2">
        <f t="shared" si="114"/>
        <v>10.336106225676517</v>
      </c>
      <c r="AG253" s="83"/>
      <c r="AH253" s="6">
        <v>16232091.778236814</v>
      </c>
      <c r="AI253" s="6">
        <v>266948.76682486595</v>
      </c>
      <c r="AJ253" s="6">
        <v>367260.47728386946</v>
      </c>
      <c r="AK253" s="30">
        <f t="shared" si="115"/>
        <v>102832.93363948345</v>
      </c>
      <c r="AL253" s="6"/>
      <c r="AM253" s="6">
        <f t="shared" si="116"/>
        <v>-3520495.5527765164</v>
      </c>
      <c r="AN253" s="6">
        <f t="shared" si="117"/>
        <v>4321514.2921431102</v>
      </c>
      <c r="AO253" s="7"/>
      <c r="AP253" s="6">
        <f t="shared" si="118"/>
        <v>801018.73936659377</v>
      </c>
      <c r="AQ253" s="6">
        <f t="shared" si="119"/>
        <v>9.4463098855689918</v>
      </c>
      <c r="AR253" s="7"/>
      <c r="AS253" s="6">
        <f t="shared" si="120"/>
        <v>-801018.73936659377</v>
      </c>
      <c r="AT253" s="6">
        <f t="shared" si="121"/>
        <v>-9.4463098855689918</v>
      </c>
      <c r="AU253" s="7"/>
      <c r="AV253" s="6">
        <f t="shared" si="122"/>
        <v>-3036137.479324651</v>
      </c>
      <c r="AW253" s="6">
        <f t="shared" si="123"/>
        <v>-35.804774689253762</v>
      </c>
      <c r="AX253" s="21"/>
      <c r="AY253" s="6">
        <f t="shared" si="124"/>
        <v>-410798.49434545846</v>
      </c>
      <c r="AZ253" s="6">
        <f t="shared" si="125"/>
        <v>266948.76682486595</v>
      </c>
      <c r="BA253" s="6">
        <f t="shared" si="126"/>
        <v>102832.93363948345</v>
      </c>
      <c r="BB253" s="6"/>
      <c r="BC253" s="6">
        <f t="shared" si="127"/>
        <v>-2116.4117866325541</v>
      </c>
      <c r="BD253" s="6">
        <f t="shared" si="128"/>
        <v>-38900.38209447627</v>
      </c>
      <c r="BE253" s="6">
        <f t="shared" si="129"/>
        <v>-41016.793881108824</v>
      </c>
      <c r="BF253" s="6">
        <f t="shared" si="130"/>
        <v>-2.4958569131367313E-2</v>
      </c>
      <c r="BG253" s="6">
        <f t="shared" si="131"/>
        <v>-0.45874715018781642</v>
      </c>
      <c r="BH253" s="6">
        <f t="shared" si="132"/>
        <v>-0.48370571931918377</v>
      </c>
      <c r="BI253" s="6"/>
      <c r="BJ253" s="6">
        <f t="shared" si="133"/>
        <v>2116.4117866325541</v>
      </c>
      <c r="BK253" s="6">
        <f t="shared" si="134"/>
        <v>38900.38209447627</v>
      </c>
      <c r="BL253" s="6">
        <f t="shared" si="135"/>
        <v>41016.793881108824</v>
      </c>
      <c r="BM253" s="6">
        <f t="shared" si="136"/>
        <v>2.4958569131367313E-2</v>
      </c>
      <c r="BN253" s="6">
        <f t="shared" si="137"/>
        <v>0.45874715018781642</v>
      </c>
      <c r="BO253" s="6">
        <f t="shared" si="138"/>
        <v>0.48370571931918377</v>
      </c>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8" t="s">
        <v>0</v>
      </c>
      <c r="DN253" s="84">
        <v>42824</v>
      </c>
      <c r="DY253" s="8" t="s">
        <v>0</v>
      </c>
      <c r="DZ253" s="8">
        <v>0</v>
      </c>
      <c r="EA253" s="8">
        <v>1</v>
      </c>
      <c r="EB253" s="8">
        <v>0</v>
      </c>
      <c r="EC253" s="8">
        <v>0</v>
      </c>
      <c r="ED253" s="8">
        <v>0</v>
      </c>
      <c r="EE253" s="8">
        <v>1</v>
      </c>
      <c r="EF253" s="8" t="s">
        <v>0</v>
      </c>
    </row>
    <row r="254" spans="1:136" ht="12.75" customHeight="1" x14ac:dyDescent="0.2">
      <c r="A254" s="9">
        <v>1963</v>
      </c>
      <c r="B254" s="63"/>
      <c r="C254" s="9">
        <v>8</v>
      </c>
      <c r="D254" s="9" t="s">
        <v>389</v>
      </c>
      <c r="E254" s="9"/>
      <c r="F254" s="2">
        <v>85678</v>
      </c>
      <c r="H254" s="2">
        <v>86656</v>
      </c>
      <c r="I254" s="4">
        <v>-277881.86889626831</v>
      </c>
      <c r="J254" s="4">
        <f t="shared" si="106"/>
        <v>-3.2433281460382863</v>
      </c>
      <c r="K254" s="4"/>
      <c r="L254" s="4">
        <v>-3916356.212892089</v>
      </c>
      <c r="M254" s="4">
        <f t="shared" si="107"/>
        <v>-45.194287907266535</v>
      </c>
      <c r="N254" s="21"/>
      <c r="O254" s="4">
        <f t="shared" si="108"/>
        <v>779662.87516765879</v>
      </c>
      <c r="P254" s="4">
        <f t="shared" si="109"/>
        <v>8.9972174479281151</v>
      </c>
      <c r="Q254" s="21"/>
      <c r="R254" s="4">
        <f t="shared" si="110"/>
        <v>-3136693.3377244305</v>
      </c>
      <c r="S254" s="4">
        <f t="shared" si="111"/>
        <v>-36.197070459338427</v>
      </c>
      <c r="T254" s="21"/>
      <c r="U254" s="21"/>
      <c r="V254" s="21"/>
      <c r="W254" s="22">
        <v>15286796.638220312</v>
      </c>
      <c r="X254" s="6"/>
      <c r="Y254" s="2">
        <v>2044687.9008317904</v>
      </c>
      <c r="Z254" s="82">
        <f t="shared" si="112"/>
        <v>1513524.8709449009</v>
      </c>
      <c r="AA254" s="82">
        <f t="shared" si="113"/>
        <v>1513748.7237629618</v>
      </c>
      <c r="AB254" s="2"/>
      <c r="AC254" s="2">
        <v>1574195.3961936967</v>
      </c>
      <c r="AD254" s="2">
        <v>1049027.0746158611</v>
      </c>
      <c r="AE254" s="2">
        <v>-525168.3215778356</v>
      </c>
      <c r="AF254" s="2">
        <f t="shared" si="114"/>
        <v>-6.1295585982146594</v>
      </c>
      <c r="AG254" s="83"/>
      <c r="AH254" s="6">
        <v>6396793.7746419394</v>
      </c>
      <c r="AI254" s="6">
        <v>193785.0307321249</v>
      </c>
      <c r="AJ254" s="6">
        <v>237969.79905638431</v>
      </c>
      <c r="AK254" s="30">
        <f t="shared" si="115"/>
        <v>66631.543735787607</v>
      </c>
      <c r="AL254" s="6"/>
      <c r="AM254" s="6">
        <f t="shared" si="116"/>
        <v>-2391939.4108679686</v>
      </c>
      <c r="AN254" s="6">
        <f t="shared" si="117"/>
        <v>1513748.7237629618</v>
      </c>
      <c r="AO254" s="7"/>
      <c r="AP254" s="6">
        <f t="shared" si="118"/>
        <v>-878190.68710500677</v>
      </c>
      <c r="AQ254" s="6">
        <f t="shared" si="119"/>
        <v>-10.13421675481221</v>
      </c>
      <c r="AR254" s="7"/>
      <c r="AS254" s="6">
        <f t="shared" si="120"/>
        <v>878190.68710500677</v>
      </c>
      <c r="AT254" s="6">
        <f t="shared" si="121"/>
        <v>10.13421675481221</v>
      </c>
      <c r="AU254" s="7"/>
      <c r="AV254" s="6">
        <f t="shared" si="122"/>
        <v>-3038165.5257870825</v>
      </c>
      <c r="AW254" s="6">
        <f t="shared" si="123"/>
        <v>-35.060071152454334</v>
      </c>
      <c r="AX254" s="21"/>
      <c r="AY254" s="6">
        <f t="shared" si="124"/>
        <v>-161888.76253056465</v>
      </c>
      <c r="AZ254" s="6">
        <f t="shared" si="125"/>
        <v>193785.0307321249</v>
      </c>
      <c r="BA254" s="6">
        <f t="shared" si="126"/>
        <v>66631.543735787607</v>
      </c>
      <c r="BB254" s="6"/>
      <c r="BC254" s="6">
        <f t="shared" si="127"/>
        <v>87750.978988861971</v>
      </c>
      <c r="BD254" s="6">
        <f t="shared" si="128"/>
        <v>10776.832948485979</v>
      </c>
      <c r="BE254" s="6">
        <f t="shared" si="129"/>
        <v>98527.811937347957</v>
      </c>
      <c r="BF254" s="6">
        <f t="shared" si="130"/>
        <v>1.0126359281395629</v>
      </c>
      <c r="BG254" s="6">
        <f t="shared" si="131"/>
        <v>0.12436337874452985</v>
      </c>
      <c r="BH254" s="6">
        <f t="shared" si="132"/>
        <v>1.1369993068840929</v>
      </c>
      <c r="BI254" s="6"/>
      <c r="BJ254" s="6">
        <f t="shared" si="133"/>
        <v>-87750.978988861971</v>
      </c>
      <c r="BK254" s="6">
        <f t="shared" si="134"/>
        <v>-10776.832948485979</v>
      </c>
      <c r="BL254" s="6">
        <f t="shared" si="135"/>
        <v>-98527.811937347957</v>
      </c>
      <c r="BM254" s="6">
        <f t="shared" si="136"/>
        <v>-1.0126359281395629</v>
      </c>
      <c r="BN254" s="6">
        <f t="shared" si="137"/>
        <v>-0.12436337874452985</v>
      </c>
      <c r="BO254" s="6">
        <f t="shared" si="138"/>
        <v>-1.1369993068840929</v>
      </c>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8" t="s">
        <v>0</v>
      </c>
      <c r="DN254" s="84">
        <v>42859</v>
      </c>
      <c r="DY254" s="8" t="s">
        <v>0</v>
      </c>
      <c r="DZ254" s="8">
        <v>0</v>
      </c>
      <c r="EA254" s="8">
        <v>1</v>
      </c>
      <c r="EB254" s="8">
        <v>0</v>
      </c>
      <c r="EC254" s="8">
        <v>0</v>
      </c>
      <c r="ED254" s="8">
        <v>0</v>
      </c>
      <c r="EE254" s="8">
        <v>1</v>
      </c>
      <c r="EF254" s="8" t="s">
        <v>0</v>
      </c>
    </row>
    <row r="255" spans="1:136" ht="12.75" customHeight="1" x14ac:dyDescent="0.2">
      <c r="A255" s="9">
        <v>503</v>
      </c>
      <c r="B255" s="63"/>
      <c r="C255" s="9">
        <v>8</v>
      </c>
      <c r="D255" s="9" t="s">
        <v>399</v>
      </c>
      <c r="E255" s="9"/>
      <c r="F255" s="2">
        <v>101381</v>
      </c>
      <c r="H255" s="2">
        <v>103163</v>
      </c>
      <c r="I255" s="4">
        <v>-152057.48713630438</v>
      </c>
      <c r="J255" s="4">
        <f t="shared" si="106"/>
        <v>-1.4998617801787748</v>
      </c>
      <c r="K255" s="4"/>
      <c r="L255" s="4">
        <v>417016.66627708636</v>
      </c>
      <c r="M255" s="4">
        <f t="shared" si="107"/>
        <v>4.0423084466047552</v>
      </c>
      <c r="N255" s="21"/>
      <c r="O255" s="4">
        <f t="shared" si="108"/>
        <v>267459.34718096512</v>
      </c>
      <c r="P255" s="4">
        <f t="shared" si="109"/>
        <v>2.5925898547053219</v>
      </c>
      <c r="Q255" s="21"/>
      <c r="R255" s="4">
        <f t="shared" si="110"/>
        <v>684476.01345805149</v>
      </c>
      <c r="S255" s="4">
        <f t="shared" si="111"/>
        <v>6.6348983013100771</v>
      </c>
      <c r="T255" s="21"/>
      <c r="U255" s="21"/>
      <c r="V255" s="21"/>
      <c r="W255" s="22">
        <v>22782060.21451173</v>
      </c>
      <c r="X255" s="6"/>
      <c r="Y255" s="2">
        <v>2351901.8128123204</v>
      </c>
      <c r="Z255" s="82">
        <f t="shared" si="112"/>
        <v>3256335.6113164881</v>
      </c>
      <c r="AA255" s="82">
        <f t="shared" si="113"/>
        <v>3256817.2287098588</v>
      </c>
      <c r="AB255" s="2"/>
      <c r="AC255" s="2">
        <v>2041186.38526965</v>
      </c>
      <c r="AD255" s="2">
        <v>2929997.3245225898</v>
      </c>
      <c r="AE255" s="2">
        <v>888810.93925293977</v>
      </c>
      <c r="AF255" s="2">
        <f t="shared" si="114"/>
        <v>8.7670366168506906</v>
      </c>
      <c r="AG255" s="83"/>
      <c r="AH255" s="6">
        <v>21874247.119907964</v>
      </c>
      <c r="AI255" s="6">
        <v>391524.85800980334</v>
      </c>
      <c r="AJ255" s="6">
        <v>723278.28689578432</v>
      </c>
      <c r="AK255" s="30">
        <f t="shared" si="115"/>
        <v>202517.92033081962</v>
      </c>
      <c r="AL255" s="6"/>
      <c r="AM255" s="6">
        <f t="shared" si="116"/>
        <v>-3564730.3341245912</v>
      </c>
      <c r="AN255" s="6">
        <f t="shared" si="117"/>
        <v>3256817.2287098588</v>
      </c>
      <c r="AO255" s="7"/>
      <c r="AP255" s="6">
        <f t="shared" si="118"/>
        <v>-307913.10541473236</v>
      </c>
      <c r="AQ255" s="6">
        <f t="shared" si="119"/>
        <v>-2.9847242268519949</v>
      </c>
      <c r="AR255" s="7"/>
      <c r="AS255" s="6">
        <f t="shared" si="120"/>
        <v>307913.10541473236</v>
      </c>
      <c r="AT255" s="6">
        <f t="shared" si="121"/>
        <v>2.9847242268519949</v>
      </c>
      <c r="AU255" s="7"/>
      <c r="AV255" s="6">
        <f t="shared" si="122"/>
        <v>724929.77169181872</v>
      </c>
      <c r="AW255" s="6">
        <f t="shared" si="123"/>
        <v>7.0270326734567501</v>
      </c>
      <c r="AX255" s="21"/>
      <c r="AY255" s="6">
        <f t="shared" si="124"/>
        <v>-553589.02010685601</v>
      </c>
      <c r="AZ255" s="6">
        <f t="shared" si="125"/>
        <v>391524.85800980334</v>
      </c>
      <c r="BA255" s="6">
        <f t="shared" si="126"/>
        <v>202517.92033081962</v>
      </c>
      <c r="BB255" s="6"/>
      <c r="BC255" s="6">
        <f t="shared" si="127"/>
        <v>28934.60847700981</v>
      </c>
      <c r="BD255" s="6">
        <f t="shared" si="128"/>
        <v>11519.149756757455</v>
      </c>
      <c r="BE255" s="6">
        <f t="shared" si="129"/>
        <v>40453.758233767265</v>
      </c>
      <c r="BF255" s="6">
        <f t="shared" si="130"/>
        <v>0.28047467092862566</v>
      </c>
      <c r="BG255" s="6">
        <f t="shared" si="131"/>
        <v>0.1116597012180477</v>
      </c>
      <c r="BH255" s="6">
        <f t="shared" si="132"/>
        <v>0.39213437214667335</v>
      </c>
      <c r="BI255" s="6"/>
      <c r="BJ255" s="6">
        <f t="shared" si="133"/>
        <v>-28934.60847700981</v>
      </c>
      <c r="BK255" s="6">
        <f t="shared" si="134"/>
        <v>-11519.149756757455</v>
      </c>
      <c r="BL255" s="6">
        <f t="shared" si="135"/>
        <v>-40453.758233767265</v>
      </c>
      <c r="BM255" s="6">
        <f t="shared" si="136"/>
        <v>-0.28047467092862566</v>
      </c>
      <c r="BN255" s="6">
        <f t="shared" si="137"/>
        <v>-0.1116597012180477</v>
      </c>
      <c r="BO255" s="6">
        <f t="shared" si="138"/>
        <v>-0.39213437214667335</v>
      </c>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8" t="s">
        <v>0</v>
      </c>
      <c r="DN255" s="84">
        <v>42943</v>
      </c>
      <c r="DY255" s="8" t="s">
        <v>0</v>
      </c>
      <c r="DZ255" s="8">
        <v>0</v>
      </c>
      <c r="EA255" s="8">
        <v>1</v>
      </c>
      <c r="EB255" s="8">
        <v>0</v>
      </c>
      <c r="EC255" s="8">
        <v>0</v>
      </c>
      <c r="ED255" s="8">
        <v>0</v>
      </c>
      <c r="EE255" s="8">
        <v>1</v>
      </c>
      <c r="EF255" s="8" t="s">
        <v>0</v>
      </c>
    </row>
    <row r="256" spans="1:136" ht="12.75" customHeight="1" x14ac:dyDescent="0.2">
      <c r="A256" s="9">
        <v>1783</v>
      </c>
      <c r="B256" s="63"/>
      <c r="C256" s="9">
        <v>8</v>
      </c>
      <c r="D256" s="9" t="s">
        <v>402</v>
      </c>
      <c r="E256" s="9"/>
      <c r="F256" s="2">
        <v>105632</v>
      </c>
      <c r="H256" s="2">
        <v>108603</v>
      </c>
      <c r="I256" s="4">
        <v>3918363.3503240459</v>
      </c>
      <c r="J256" s="4">
        <f t="shared" si="106"/>
        <v>37.094472795403341</v>
      </c>
      <c r="K256" s="4"/>
      <c r="L256" s="4">
        <v>4535647.5383460745</v>
      </c>
      <c r="M256" s="4">
        <f t="shared" si="107"/>
        <v>41.763556608436915</v>
      </c>
      <c r="N256" s="21"/>
      <c r="O256" s="4">
        <f t="shared" si="108"/>
        <v>2171381.8709400129</v>
      </c>
      <c r="P256" s="4">
        <f t="shared" si="109"/>
        <v>19.993755890168899</v>
      </c>
      <c r="Q256" s="21"/>
      <c r="R256" s="4">
        <f t="shared" si="110"/>
        <v>6707029.4092860874</v>
      </c>
      <c r="S256" s="4">
        <f t="shared" si="111"/>
        <v>61.757312498605813</v>
      </c>
      <c r="T256" s="21"/>
      <c r="U256" s="21"/>
      <c r="V256" s="21"/>
      <c r="W256" s="22">
        <v>20406474.816848006</v>
      </c>
      <c r="X256" s="6"/>
      <c r="Y256" s="2">
        <v>1957580.6555194149</v>
      </c>
      <c r="Z256" s="82">
        <f t="shared" si="112"/>
        <v>969266.01495136379</v>
      </c>
      <c r="AA256" s="82">
        <f t="shared" si="113"/>
        <v>969409.37098935363</v>
      </c>
      <c r="AB256" s="2"/>
      <c r="AC256" s="2">
        <v>1998374.45567454</v>
      </c>
      <c r="AD256" s="2">
        <v>1037096.66304925</v>
      </c>
      <c r="AE256" s="2">
        <v>-961277.79262528999</v>
      </c>
      <c r="AF256" s="2">
        <f t="shared" si="114"/>
        <v>-9.1002517478159088</v>
      </c>
      <c r="AG256" s="83"/>
      <c r="AH256" s="6">
        <v>10538440.209318593</v>
      </c>
      <c r="AI256" s="6">
        <v>223446.00482377657</v>
      </c>
      <c r="AJ256" s="6">
        <v>341027.58604930755</v>
      </c>
      <c r="AK256" s="30">
        <f t="shared" si="115"/>
        <v>95487.724093806115</v>
      </c>
      <c r="AL256" s="6"/>
      <c r="AM256" s="6">
        <f t="shared" si="116"/>
        <v>-3193020.2583623845</v>
      </c>
      <c r="AN256" s="6">
        <f t="shared" si="117"/>
        <v>969409.37098935363</v>
      </c>
      <c r="AO256" s="7"/>
      <c r="AP256" s="6">
        <f t="shared" si="118"/>
        <v>-2223610.8873730311</v>
      </c>
      <c r="AQ256" s="6">
        <f t="shared" si="119"/>
        <v>-20.474672774905216</v>
      </c>
      <c r="AR256" s="7"/>
      <c r="AS256" s="6">
        <f t="shared" si="120"/>
        <v>2223610.8873730311</v>
      </c>
      <c r="AT256" s="6">
        <f t="shared" si="121"/>
        <v>20.474672774905216</v>
      </c>
      <c r="AU256" s="7"/>
      <c r="AV256" s="6">
        <f t="shared" si="122"/>
        <v>6759258.4257191056</v>
      </c>
      <c r="AW256" s="6">
        <f t="shared" si="123"/>
        <v>62.23822938334213</v>
      </c>
      <c r="AX256" s="21"/>
      <c r="AY256" s="6">
        <f t="shared" si="124"/>
        <v>-266704.71248456469</v>
      </c>
      <c r="AZ256" s="6">
        <f t="shared" si="125"/>
        <v>223446.00482377657</v>
      </c>
      <c r="BA256" s="6">
        <f t="shared" si="126"/>
        <v>95487.724093806115</v>
      </c>
      <c r="BB256" s="6"/>
      <c r="BC256" s="6">
        <f t="shared" si="127"/>
        <v>48759.505021659919</v>
      </c>
      <c r="BD256" s="6">
        <f t="shared" si="128"/>
        <v>3469.5114113582531</v>
      </c>
      <c r="BE256" s="6">
        <f t="shared" si="129"/>
        <v>52229.016433018172</v>
      </c>
      <c r="BF256" s="6">
        <f t="shared" si="130"/>
        <v>0.44897014835372795</v>
      </c>
      <c r="BG256" s="6">
        <f t="shared" si="131"/>
        <v>3.1946736382588443E-2</v>
      </c>
      <c r="BH256" s="6">
        <f t="shared" si="132"/>
        <v>0.48091688473631644</v>
      </c>
      <c r="BI256" s="6"/>
      <c r="BJ256" s="6">
        <f t="shared" si="133"/>
        <v>-48759.505021659919</v>
      </c>
      <c r="BK256" s="6">
        <f t="shared" si="134"/>
        <v>-3469.5114113582531</v>
      </c>
      <c r="BL256" s="6">
        <f t="shared" si="135"/>
        <v>-52229.016433018172</v>
      </c>
      <c r="BM256" s="6">
        <f t="shared" si="136"/>
        <v>-0.44897014835372795</v>
      </c>
      <c r="BN256" s="6">
        <f t="shared" si="137"/>
        <v>-3.1946736382588443E-2</v>
      </c>
      <c r="BO256" s="6">
        <f t="shared" si="138"/>
        <v>-0.48091688473631644</v>
      </c>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8" t="s">
        <v>0</v>
      </c>
      <c r="DN256" s="84">
        <v>43311</v>
      </c>
      <c r="DY256" s="8" t="s">
        <v>0</v>
      </c>
      <c r="DZ256" s="8">
        <v>0</v>
      </c>
      <c r="EA256" s="8">
        <v>1</v>
      </c>
      <c r="EB256" s="8">
        <v>0</v>
      </c>
      <c r="EC256" s="8">
        <v>0</v>
      </c>
      <c r="ED256" s="8">
        <v>0</v>
      </c>
      <c r="EE256" s="8">
        <v>1</v>
      </c>
      <c r="EF256" s="8" t="s">
        <v>0</v>
      </c>
    </row>
    <row r="257" spans="1:136" ht="12.75" customHeight="1" x14ac:dyDescent="0.2">
      <c r="A257" s="9">
        <v>484</v>
      </c>
      <c r="B257" s="63"/>
      <c r="C257" s="9">
        <v>8</v>
      </c>
      <c r="D257" s="9" t="s">
        <v>403</v>
      </c>
      <c r="E257" s="9"/>
      <c r="F257" s="2">
        <v>108915</v>
      </c>
      <c r="H257" s="2">
        <v>110986</v>
      </c>
      <c r="I257" s="4">
        <v>-842377.74893092737</v>
      </c>
      <c r="J257" s="4">
        <f t="shared" si="106"/>
        <v>-7.7342675382722978</v>
      </c>
      <c r="K257" s="4"/>
      <c r="L257" s="4">
        <v>-3665537.2501732577</v>
      </c>
      <c r="M257" s="4">
        <f t="shared" si="107"/>
        <v>-33.027023680223252</v>
      </c>
      <c r="N257" s="21"/>
      <c r="O257" s="4">
        <f t="shared" si="108"/>
        <v>457308.53011144686</v>
      </c>
      <c r="P257" s="4">
        <f t="shared" si="109"/>
        <v>4.1204163598241834</v>
      </c>
      <c r="Q257" s="21"/>
      <c r="R257" s="4">
        <f t="shared" si="110"/>
        <v>-3208228.7200618107</v>
      </c>
      <c r="S257" s="4">
        <f t="shared" si="111"/>
        <v>-28.906607320399065</v>
      </c>
      <c r="T257" s="21"/>
      <c r="U257" s="21"/>
      <c r="V257" s="21"/>
      <c r="W257" s="22">
        <v>25232997.31976768</v>
      </c>
      <c r="X257" s="6"/>
      <c r="Y257" s="2">
        <v>5804949.7074047523</v>
      </c>
      <c r="Z257" s="82">
        <f t="shared" si="112"/>
        <v>3363140.9331303369</v>
      </c>
      <c r="AA257" s="82">
        <f t="shared" si="113"/>
        <v>3363638.347206491</v>
      </c>
      <c r="AB257" s="2"/>
      <c r="AC257" s="2">
        <v>4263658.3459314704</v>
      </c>
      <c r="AD257" s="2">
        <v>1867413.7506663201</v>
      </c>
      <c r="AE257" s="2">
        <v>-2396244.5952651501</v>
      </c>
      <c r="AF257" s="2">
        <f t="shared" si="114"/>
        <v>-22.001052153194234</v>
      </c>
      <c r="AG257" s="83"/>
      <c r="AH257" s="6">
        <v>12804756.576214287</v>
      </c>
      <c r="AI257" s="6">
        <v>288700.14782541065</v>
      </c>
      <c r="AJ257" s="6">
        <v>580871.16305101826</v>
      </c>
      <c r="AK257" s="30">
        <f t="shared" si="115"/>
        <v>162643.92565428512</v>
      </c>
      <c r="AL257" s="6"/>
      <c r="AM257" s="6">
        <f t="shared" si="116"/>
        <v>-3948230.7622628747</v>
      </c>
      <c r="AN257" s="6">
        <f t="shared" si="117"/>
        <v>3363638.347206491</v>
      </c>
      <c r="AO257" s="7"/>
      <c r="AP257" s="6">
        <f t="shared" si="118"/>
        <v>-584592.4150563837</v>
      </c>
      <c r="AQ257" s="6">
        <f t="shared" si="119"/>
        <v>-5.267262673277564</v>
      </c>
      <c r="AR257" s="7"/>
      <c r="AS257" s="6">
        <f t="shared" si="120"/>
        <v>584592.4150563837</v>
      </c>
      <c r="AT257" s="6">
        <f t="shared" si="121"/>
        <v>5.267262673277564</v>
      </c>
      <c r="AU257" s="7"/>
      <c r="AV257" s="6">
        <f t="shared" si="122"/>
        <v>-3080944.835116874</v>
      </c>
      <c r="AW257" s="6">
        <f t="shared" si="123"/>
        <v>-27.759761006945688</v>
      </c>
      <c r="AX257" s="21"/>
      <c r="AY257" s="6">
        <f t="shared" si="124"/>
        <v>-324060.18853475916</v>
      </c>
      <c r="AZ257" s="6">
        <f t="shared" si="125"/>
        <v>288700.14782541065</v>
      </c>
      <c r="BA257" s="6">
        <f t="shared" si="126"/>
        <v>162643.92565428512</v>
      </c>
      <c r="BB257" s="6"/>
      <c r="BC257" s="6">
        <f t="shared" si="127"/>
        <v>76446.905154914944</v>
      </c>
      <c r="BD257" s="6">
        <f t="shared" si="128"/>
        <v>50836.979790021869</v>
      </c>
      <c r="BE257" s="6">
        <f t="shared" si="129"/>
        <v>127283.88494493681</v>
      </c>
      <c r="BF257" s="6">
        <f t="shared" si="130"/>
        <v>0.68879773264118849</v>
      </c>
      <c r="BG257" s="6">
        <f t="shared" si="131"/>
        <v>0.45804858081219135</v>
      </c>
      <c r="BH257" s="6">
        <f t="shared" si="132"/>
        <v>1.1468463134533797</v>
      </c>
      <c r="BI257" s="6"/>
      <c r="BJ257" s="6">
        <f t="shared" si="133"/>
        <v>-76446.905154914944</v>
      </c>
      <c r="BK257" s="6">
        <f t="shared" si="134"/>
        <v>-50836.979790021869</v>
      </c>
      <c r="BL257" s="6">
        <f t="shared" si="135"/>
        <v>-127283.88494493681</v>
      </c>
      <c r="BM257" s="6">
        <f t="shared" si="136"/>
        <v>-0.68879773264118849</v>
      </c>
      <c r="BN257" s="6">
        <f t="shared" si="137"/>
        <v>-0.45804858081219135</v>
      </c>
      <c r="BO257" s="6">
        <f t="shared" si="138"/>
        <v>-1.1468463134533797</v>
      </c>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8" t="s">
        <v>0</v>
      </c>
      <c r="DN257" s="84">
        <v>43326</v>
      </c>
      <c r="DY257" s="8" t="s">
        <v>0</v>
      </c>
      <c r="DZ257" s="8">
        <v>0</v>
      </c>
      <c r="EA257" s="8">
        <v>1</v>
      </c>
      <c r="EB257" s="8">
        <v>0</v>
      </c>
      <c r="EC257" s="8">
        <v>0</v>
      </c>
      <c r="ED257" s="8">
        <v>0</v>
      </c>
      <c r="EE257" s="8">
        <v>1</v>
      </c>
      <c r="EF257" s="8" t="s">
        <v>0</v>
      </c>
    </row>
    <row r="258" spans="1:136" ht="12.75" customHeight="1" x14ac:dyDescent="0.2">
      <c r="A258" s="9">
        <v>505</v>
      </c>
      <c r="B258" s="63"/>
      <c r="C258" s="9">
        <v>8</v>
      </c>
      <c r="D258" s="9" t="s">
        <v>405</v>
      </c>
      <c r="E258" s="9"/>
      <c r="F258" s="2">
        <v>118731</v>
      </c>
      <c r="H258" s="2">
        <v>118654</v>
      </c>
      <c r="I258" s="4">
        <v>-478992.83872513101</v>
      </c>
      <c r="J258" s="4">
        <f t="shared" si="106"/>
        <v>-4.03426938815584</v>
      </c>
      <c r="K258" s="4"/>
      <c r="L258" s="4">
        <v>-578667.38913332671</v>
      </c>
      <c r="M258" s="4">
        <f t="shared" si="107"/>
        <v>-4.8769311538871571</v>
      </c>
      <c r="N258" s="21"/>
      <c r="O258" s="4">
        <f t="shared" si="108"/>
        <v>1039245.7001939146</v>
      </c>
      <c r="P258" s="4">
        <f t="shared" si="109"/>
        <v>8.7586233940188674</v>
      </c>
      <c r="Q258" s="21"/>
      <c r="R258" s="4">
        <f t="shared" si="110"/>
        <v>460578.31106058788</v>
      </c>
      <c r="S258" s="4">
        <f t="shared" si="111"/>
        <v>3.8816922401317098</v>
      </c>
      <c r="T258" s="21"/>
      <c r="U258" s="21"/>
      <c r="V258" s="21"/>
      <c r="W258" s="22">
        <v>35805472.456883848</v>
      </c>
      <c r="X258" s="6"/>
      <c r="Y258" s="2">
        <v>5829512.2546932176</v>
      </c>
      <c r="Z258" s="82">
        <f t="shared" si="112"/>
        <v>4360704.4358939305</v>
      </c>
      <c r="AA258" s="82">
        <f t="shared" si="113"/>
        <v>4361349.39125307</v>
      </c>
      <c r="AB258" s="2"/>
      <c r="AC258" s="2">
        <v>7233952.6950089997</v>
      </c>
      <c r="AD258" s="2">
        <v>5764191.6997298002</v>
      </c>
      <c r="AE258" s="2">
        <v>-1469760.9952791994</v>
      </c>
      <c r="AF258" s="2">
        <f t="shared" si="114"/>
        <v>-12.378915323539761</v>
      </c>
      <c r="AG258" s="83"/>
      <c r="AH258" s="6">
        <v>28440727.469851054</v>
      </c>
      <c r="AI258" s="6">
        <v>626835.2524702393</v>
      </c>
      <c r="AJ258" s="6">
        <v>1053063.2052731325</v>
      </c>
      <c r="AK258" s="30">
        <f t="shared" si="115"/>
        <v>294857.69747647713</v>
      </c>
      <c r="AL258" s="6"/>
      <c r="AM258" s="6">
        <f t="shared" si="116"/>
        <v>-5602515.8652426973</v>
      </c>
      <c r="AN258" s="6">
        <f t="shared" si="117"/>
        <v>4361349.39125307</v>
      </c>
      <c r="AO258" s="7"/>
      <c r="AP258" s="6">
        <f t="shared" si="118"/>
        <v>-1241166.4739896273</v>
      </c>
      <c r="AQ258" s="6">
        <f t="shared" si="119"/>
        <v>-10.46038459714487</v>
      </c>
      <c r="AR258" s="7"/>
      <c r="AS258" s="6">
        <f t="shared" si="120"/>
        <v>1241166.4739896273</v>
      </c>
      <c r="AT258" s="6">
        <f t="shared" si="121"/>
        <v>10.46038459714487</v>
      </c>
      <c r="AU258" s="7"/>
      <c r="AV258" s="6">
        <f t="shared" si="122"/>
        <v>662499.08485630061</v>
      </c>
      <c r="AW258" s="6">
        <f t="shared" si="123"/>
        <v>5.5834534432577128</v>
      </c>
      <c r="AX258" s="21"/>
      <c r="AY258" s="6">
        <f t="shared" si="124"/>
        <v>-719772.17615100404</v>
      </c>
      <c r="AZ258" s="6">
        <f t="shared" si="125"/>
        <v>626835.2524702393</v>
      </c>
      <c r="BA258" s="6">
        <f t="shared" si="126"/>
        <v>294857.69747647713</v>
      </c>
      <c r="BB258" s="6"/>
      <c r="BC258" s="6">
        <f t="shared" si="127"/>
        <v>155398.20535001555</v>
      </c>
      <c r="BD258" s="6">
        <f t="shared" si="128"/>
        <v>46522.568445697252</v>
      </c>
      <c r="BE258" s="6">
        <f t="shared" si="129"/>
        <v>201920.7737957128</v>
      </c>
      <c r="BF258" s="6">
        <f t="shared" si="130"/>
        <v>1.3096752351375895</v>
      </c>
      <c r="BG258" s="6">
        <f t="shared" si="131"/>
        <v>0.39208596798841383</v>
      </c>
      <c r="BH258" s="6">
        <f t="shared" si="132"/>
        <v>1.7017612031260032</v>
      </c>
      <c r="BI258" s="6"/>
      <c r="BJ258" s="6">
        <f t="shared" si="133"/>
        <v>-155398.20535001555</v>
      </c>
      <c r="BK258" s="6">
        <f t="shared" si="134"/>
        <v>-46522.568445697252</v>
      </c>
      <c r="BL258" s="6">
        <f t="shared" si="135"/>
        <v>-201920.7737957128</v>
      </c>
      <c r="BM258" s="6">
        <f t="shared" si="136"/>
        <v>-1.3096752351375895</v>
      </c>
      <c r="BN258" s="6">
        <f t="shared" si="137"/>
        <v>-0.39208596798841383</v>
      </c>
      <c r="BO258" s="6">
        <f t="shared" si="138"/>
        <v>-1.7017612031260032</v>
      </c>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8" t="s">
        <v>0</v>
      </c>
      <c r="DN258" s="84">
        <v>43488</v>
      </c>
      <c r="DY258" s="8" t="s">
        <v>0</v>
      </c>
      <c r="DZ258" s="8">
        <v>0</v>
      </c>
      <c r="EA258" s="8">
        <v>1</v>
      </c>
      <c r="EB258" s="8">
        <v>0</v>
      </c>
      <c r="EC258" s="8">
        <v>0</v>
      </c>
      <c r="ED258" s="8">
        <v>0</v>
      </c>
      <c r="EE258" s="8">
        <v>1</v>
      </c>
      <c r="EF258" s="8" t="s">
        <v>0</v>
      </c>
    </row>
    <row r="259" spans="1:136" ht="12.75" customHeight="1" x14ac:dyDescent="0.2">
      <c r="A259" s="9">
        <v>546</v>
      </c>
      <c r="B259" s="63"/>
      <c r="C259" s="9">
        <v>8</v>
      </c>
      <c r="D259" s="9" t="s">
        <v>408</v>
      </c>
      <c r="E259" s="9"/>
      <c r="F259" s="2">
        <v>123661</v>
      </c>
      <c r="H259" s="2">
        <v>124899</v>
      </c>
      <c r="I259" s="4">
        <v>2329409.9587378465</v>
      </c>
      <c r="J259" s="4">
        <f t="shared" si="106"/>
        <v>18.83706228105746</v>
      </c>
      <c r="K259" s="4"/>
      <c r="L259" s="4">
        <v>4298489.2488433532</v>
      </c>
      <c r="M259" s="4">
        <f t="shared" si="107"/>
        <v>34.415721894037205</v>
      </c>
      <c r="N259" s="21"/>
      <c r="O259" s="4">
        <f t="shared" si="108"/>
        <v>2031564.1771151985</v>
      </c>
      <c r="P259" s="4">
        <f t="shared" si="109"/>
        <v>16.265656067023741</v>
      </c>
      <c r="Q259" s="21"/>
      <c r="R259" s="4">
        <f t="shared" si="110"/>
        <v>6330053.4259585515</v>
      </c>
      <c r="S259" s="4">
        <f t="shared" si="111"/>
        <v>50.681377961060946</v>
      </c>
      <c r="T259" s="21"/>
      <c r="U259" s="21"/>
      <c r="V259" s="21"/>
      <c r="W259" s="22">
        <v>25876745.8307877</v>
      </c>
      <c r="X259" s="6"/>
      <c r="Y259" s="2">
        <v>2342812.71096197</v>
      </c>
      <c r="Z259" s="82">
        <f t="shared" si="112"/>
        <v>1881775.9325445569</v>
      </c>
      <c r="AA259" s="82">
        <f t="shared" si="113"/>
        <v>1882054.2503003771</v>
      </c>
      <c r="AB259" s="2"/>
      <c r="AC259" s="2">
        <v>3768241.72964895</v>
      </c>
      <c r="AD259" s="2">
        <v>3311774.75188391</v>
      </c>
      <c r="AE259" s="2">
        <v>-456466.97776504001</v>
      </c>
      <c r="AF259" s="2">
        <f t="shared" si="114"/>
        <v>-3.6912767789767185</v>
      </c>
      <c r="AG259" s="83"/>
      <c r="AH259" s="6">
        <v>25613249.605973918</v>
      </c>
      <c r="AI259" s="6">
        <v>518078.34746751591</v>
      </c>
      <c r="AJ259" s="6">
        <v>948131.64033488662</v>
      </c>
      <c r="AK259" s="30">
        <f t="shared" si="115"/>
        <v>265476.8592937683</v>
      </c>
      <c r="AL259" s="6"/>
      <c r="AM259" s="6">
        <f t="shared" si="116"/>
        <v>-4048958.695697045</v>
      </c>
      <c r="AN259" s="6">
        <f t="shared" si="117"/>
        <v>1882054.2503003771</v>
      </c>
      <c r="AO259" s="7"/>
      <c r="AP259" s="6">
        <f t="shared" si="118"/>
        <v>-2166904.4453966678</v>
      </c>
      <c r="AQ259" s="6">
        <f t="shared" si="119"/>
        <v>-17.349253760211592</v>
      </c>
      <c r="AR259" s="7"/>
      <c r="AS259" s="6">
        <f t="shared" si="120"/>
        <v>2166904.4453966678</v>
      </c>
      <c r="AT259" s="6">
        <f t="shared" si="121"/>
        <v>17.349253760211592</v>
      </c>
      <c r="AU259" s="7"/>
      <c r="AV259" s="6">
        <f t="shared" si="122"/>
        <v>6465393.6942400206</v>
      </c>
      <c r="AW259" s="6">
        <f t="shared" si="123"/>
        <v>51.764975654248801</v>
      </c>
      <c r="AX259" s="21"/>
      <c r="AY259" s="6">
        <f t="shared" si="124"/>
        <v>-648214.93847981526</v>
      </c>
      <c r="AZ259" s="6">
        <f t="shared" si="125"/>
        <v>518078.34746751591</v>
      </c>
      <c r="BA259" s="6">
        <f t="shared" si="126"/>
        <v>265476.8592937683</v>
      </c>
      <c r="BB259" s="6"/>
      <c r="BC259" s="6">
        <f t="shared" si="127"/>
        <v>93509.926206355565</v>
      </c>
      <c r="BD259" s="6">
        <f t="shared" si="128"/>
        <v>41830.342075113789</v>
      </c>
      <c r="BE259" s="6">
        <f t="shared" si="129"/>
        <v>135340.26828146935</v>
      </c>
      <c r="BF259" s="6">
        <f t="shared" si="130"/>
        <v>0.74868434660289962</v>
      </c>
      <c r="BG259" s="6">
        <f t="shared" si="131"/>
        <v>0.33491334658495098</v>
      </c>
      <c r="BH259" s="6">
        <f t="shared" si="132"/>
        <v>1.0835976931878506</v>
      </c>
      <c r="BI259" s="6"/>
      <c r="BJ259" s="6">
        <f t="shared" si="133"/>
        <v>-93509.926206355565</v>
      </c>
      <c r="BK259" s="6">
        <f t="shared" si="134"/>
        <v>-41830.342075113789</v>
      </c>
      <c r="BL259" s="6">
        <f t="shared" si="135"/>
        <v>-135340.26828146935</v>
      </c>
      <c r="BM259" s="6">
        <f t="shared" si="136"/>
        <v>-0.74868434660289962</v>
      </c>
      <c r="BN259" s="6">
        <f t="shared" si="137"/>
        <v>-0.33491334658495098</v>
      </c>
      <c r="BO259" s="6">
        <f t="shared" si="138"/>
        <v>-1.0835976931878506</v>
      </c>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8" t="s">
        <v>0</v>
      </c>
      <c r="DN259" s="84">
        <v>43640</v>
      </c>
      <c r="DY259" s="8" t="s">
        <v>0</v>
      </c>
      <c r="DZ259" s="8">
        <v>0</v>
      </c>
      <c r="EA259" s="8">
        <v>1</v>
      </c>
      <c r="EB259" s="8">
        <v>0</v>
      </c>
      <c r="EC259" s="8">
        <v>0</v>
      </c>
      <c r="ED259" s="8">
        <v>0</v>
      </c>
      <c r="EE259" s="8">
        <v>1</v>
      </c>
      <c r="EF259" s="8" t="s">
        <v>0</v>
      </c>
    </row>
    <row r="260" spans="1:136" ht="12.75" customHeight="1" x14ac:dyDescent="0.2">
      <c r="A260" s="9">
        <v>637</v>
      </c>
      <c r="B260" s="63"/>
      <c r="C260" s="9">
        <v>8</v>
      </c>
      <c r="D260" s="9" t="s">
        <v>409</v>
      </c>
      <c r="E260" s="9"/>
      <c r="F260" s="2">
        <v>124763</v>
      </c>
      <c r="H260" s="2">
        <v>124944</v>
      </c>
      <c r="I260" s="4">
        <v>-4224076.8851946518</v>
      </c>
      <c r="J260" s="4">
        <f t="shared" si="106"/>
        <v>-33.856807588745475</v>
      </c>
      <c r="K260" s="4"/>
      <c r="L260" s="4">
        <v>-6654558.8805640992</v>
      </c>
      <c r="M260" s="4">
        <f t="shared" si="107"/>
        <v>-53.260331673102343</v>
      </c>
      <c r="N260" s="21"/>
      <c r="O260" s="4">
        <f t="shared" si="108"/>
        <v>2425034.5419687792</v>
      </c>
      <c r="P260" s="4">
        <f t="shared" si="109"/>
        <v>19.408971555006875</v>
      </c>
      <c r="Q260" s="21"/>
      <c r="R260" s="4">
        <f t="shared" si="110"/>
        <v>-4229524.3385953195</v>
      </c>
      <c r="S260" s="4">
        <f t="shared" si="111"/>
        <v>-33.851360118095464</v>
      </c>
      <c r="T260" s="21"/>
      <c r="U260" s="21"/>
      <c r="V260" s="21"/>
      <c r="W260" s="22">
        <v>37109445.07280682</v>
      </c>
      <c r="X260" s="6"/>
      <c r="Y260" s="2">
        <v>4331379.456752724</v>
      </c>
      <c r="Z260" s="82">
        <f t="shared" si="112"/>
        <v>3207834.0411802088</v>
      </c>
      <c r="AA260" s="82">
        <f t="shared" si="113"/>
        <v>3208308.4851115742</v>
      </c>
      <c r="AB260" s="2"/>
      <c r="AC260" s="2">
        <v>5175195.9778798204</v>
      </c>
      <c r="AD260" s="2">
        <v>4053278.18524413</v>
      </c>
      <c r="AE260" s="2">
        <v>-1121917.7926356904</v>
      </c>
      <c r="AF260" s="2">
        <f t="shared" si="114"/>
        <v>-8.9923919161585602</v>
      </c>
      <c r="AG260" s="83"/>
      <c r="AH260" s="6">
        <v>21705769.706781555</v>
      </c>
      <c r="AI260" s="6">
        <v>537852.33019528328</v>
      </c>
      <c r="AJ260" s="6">
        <v>659569.83675470389</v>
      </c>
      <c r="AK260" s="30">
        <f t="shared" si="115"/>
        <v>184679.55429131709</v>
      </c>
      <c r="AL260" s="6"/>
      <c r="AM260" s="6">
        <f t="shared" si="116"/>
        <v>-5806549.6837420231</v>
      </c>
      <c r="AN260" s="6">
        <f t="shared" si="117"/>
        <v>3208308.4851115742</v>
      </c>
      <c r="AO260" s="7"/>
      <c r="AP260" s="6">
        <f t="shared" si="118"/>
        <v>-2598241.1986304489</v>
      </c>
      <c r="AQ260" s="6">
        <f t="shared" si="119"/>
        <v>-20.795245859188508</v>
      </c>
      <c r="AR260" s="7"/>
      <c r="AS260" s="6">
        <f t="shared" si="120"/>
        <v>2598241.1986304489</v>
      </c>
      <c r="AT260" s="6">
        <f t="shared" si="121"/>
        <v>20.795245859188508</v>
      </c>
      <c r="AU260" s="7"/>
      <c r="AV260" s="6">
        <f t="shared" si="122"/>
        <v>-4056317.6819336503</v>
      </c>
      <c r="AW260" s="6">
        <f t="shared" si="123"/>
        <v>-32.465085813913838</v>
      </c>
      <c r="AX260" s="21"/>
      <c r="AY260" s="6">
        <f t="shared" si="124"/>
        <v>-549325.2278249308</v>
      </c>
      <c r="AZ260" s="6">
        <f t="shared" si="125"/>
        <v>537852.33019528328</v>
      </c>
      <c r="BA260" s="6">
        <f t="shared" si="126"/>
        <v>184679.55429131709</v>
      </c>
      <c r="BB260" s="6"/>
      <c r="BC260" s="6">
        <f t="shared" si="127"/>
        <v>178054.78328358015</v>
      </c>
      <c r="BD260" s="6">
        <f t="shared" si="128"/>
        <v>-4848.1266219102254</v>
      </c>
      <c r="BE260" s="6">
        <f t="shared" si="129"/>
        <v>173206.65666166993</v>
      </c>
      <c r="BF260" s="6">
        <f t="shared" si="130"/>
        <v>1.4250767006305236</v>
      </c>
      <c r="BG260" s="6">
        <f t="shared" si="131"/>
        <v>-3.8802396448890906E-2</v>
      </c>
      <c r="BH260" s="6">
        <f t="shared" si="132"/>
        <v>1.3862743041816328</v>
      </c>
      <c r="BI260" s="6"/>
      <c r="BJ260" s="6">
        <f t="shared" si="133"/>
        <v>-178054.78328358015</v>
      </c>
      <c r="BK260" s="6">
        <f t="shared" si="134"/>
        <v>4848.1266219102254</v>
      </c>
      <c r="BL260" s="6">
        <f t="shared" si="135"/>
        <v>-173206.65666166993</v>
      </c>
      <c r="BM260" s="6">
        <f t="shared" si="136"/>
        <v>-1.4250767006305236</v>
      </c>
      <c r="BN260" s="6">
        <f t="shared" si="137"/>
        <v>3.8802396448890906E-2</v>
      </c>
      <c r="BO260" s="6">
        <f t="shared" si="138"/>
        <v>-1.3862743041816328</v>
      </c>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8" t="s">
        <v>0</v>
      </c>
      <c r="DN260" s="84">
        <v>43774</v>
      </c>
      <c r="DY260" s="8" t="s">
        <v>0</v>
      </c>
      <c r="DZ260" s="8">
        <v>0</v>
      </c>
      <c r="EA260" s="8">
        <v>1</v>
      </c>
      <c r="EB260" s="8">
        <v>0</v>
      </c>
      <c r="EC260" s="8">
        <v>0</v>
      </c>
      <c r="ED260" s="8">
        <v>0</v>
      </c>
      <c r="EE260" s="8">
        <v>1</v>
      </c>
      <c r="EF260" s="8" t="s">
        <v>0</v>
      </c>
    </row>
    <row r="261" spans="1:136" ht="12.75" customHeight="1" x14ac:dyDescent="0.2">
      <c r="A261" s="9">
        <v>518</v>
      </c>
      <c r="B261" s="63"/>
      <c r="C261" s="9">
        <v>8</v>
      </c>
      <c r="D261" s="9" t="s">
        <v>426</v>
      </c>
      <c r="E261" s="9"/>
      <c r="F261" s="2">
        <v>524882</v>
      </c>
      <c r="H261" s="2">
        <v>537833</v>
      </c>
      <c r="I261" s="4">
        <v>-68211478.546505839</v>
      </c>
      <c r="J261" s="4">
        <f t="shared" si="106"/>
        <v>-129.95583492386066</v>
      </c>
      <c r="K261" s="4"/>
      <c r="L261" s="4">
        <v>-84314672.611074999</v>
      </c>
      <c r="M261" s="4">
        <f t="shared" si="107"/>
        <v>-156.7673843201793</v>
      </c>
      <c r="N261" s="21"/>
      <c r="O261" s="4">
        <f t="shared" si="108"/>
        <v>8190565.6686017588</v>
      </c>
      <c r="P261" s="4">
        <f t="shared" si="109"/>
        <v>15.228826919511743</v>
      </c>
      <c r="Q261" s="21"/>
      <c r="R261" s="4">
        <f t="shared" si="110"/>
        <v>-76124106.942473233</v>
      </c>
      <c r="S261" s="4">
        <f t="shared" si="111"/>
        <v>-141.53855740066754</v>
      </c>
      <c r="T261" s="21"/>
      <c r="U261" s="21"/>
      <c r="V261" s="21"/>
      <c r="W261" s="22">
        <v>161187231.74132639</v>
      </c>
      <c r="X261" s="6"/>
      <c r="Y261" s="2">
        <v>16960082.497661907</v>
      </c>
      <c r="Z261" s="82">
        <f t="shared" si="112"/>
        <v>18620656.409703154</v>
      </c>
      <c r="AA261" s="82">
        <f t="shared" si="113"/>
        <v>18623410.435415898</v>
      </c>
      <c r="AB261" s="2"/>
      <c r="AC261" s="2">
        <v>14304380.984149201</v>
      </c>
      <c r="AD261" s="2">
        <v>15924968.333939999</v>
      </c>
      <c r="AE261" s="2">
        <v>1620587.3497907985</v>
      </c>
      <c r="AF261" s="2">
        <f t="shared" si="114"/>
        <v>3.0875270056713671</v>
      </c>
      <c r="AG261" s="83"/>
      <c r="AH261" s="6">
        <v>175950587.98611969</v>
      </c>
      <c r="AI261" s="6">
        <v>2119770.9484167136</v>
      </c>
      <c r="AJ261" s="6">
        <v>2643900.680854795</v>
      </c>
      <c r="AK261" s="30">
        <f t="shared" si="115"/>
        <v>740292.19063934265</v>
      </c>
      <c r="AL261" s="6"/>
      <c r="AM261" s="6">
        <f t="shared" si="116"/>
        <v>-25221117.3639105</v>
      </c>
      <c r="AN261" s="6">
        <f t="shared" si="117"/>
        <v>18623410.435415898</v>
      </c>
      <c r="AO261" s="7"/>
      <c r="AP261" s="6">
        <f t="shared" si="118"/>
        <v>-6597706.9284946024</v>
      </c>
      <c r="AQ261" s="6">
        <f t="shared" si="119"/>
        <v>-12.267203627324099</v>
      </c>
      <c r="AR261" s="7"/>
      <c r="AS261" s="6">
        <f t="shared" si="120"/>
        <v>6597706.9284946024</v>
      </c>
      <c r="AT261" s="6">
        <f t="shared" si="121"/>
        <v>12.267203627324099</v>
      </c>
      <c r="AU261" s="7"/>
      <c r="AV261" s="6">
        <f t="shared" si="122"/>
        <v>-77716965.682580397</v>
      </c>
      <c r="AW261" s="6">
        <f t="shared" si="123"/>
        <v>-144.50018069285522</v>
      </c>
      <c r="AX261" s="21"/>
      <c r="AY261" s="6">
        <f t="shared" si="124"/>
        <v>-4452921.8791632159</v>
      </c>
      <c r="AZ261" s="6">
        <f t="shared" si="125"/>
        <v>2119770.9484167136</v>
      </c>
      <c r="BA261" s="6">
        <f t="shared" si="126"/>
        <v>740292.19063934265</v>
      </c>
      <c r="BB261" s="6"/>
      <c r="BC261" s="6">
        <f t="shared" si="127"/>
        <v>-796807.95158417895</v>
      </c>
      <c r="BD261" s="6">
        <f t="shared" si="128"/>
        <v>-796050.78852297761</v>
      </c>
      <c r="BE261" s="6">
        <f t="shared" si="129"/>
        <v>-1592858.7401071566</v>
      </c>
      <c r="BF261" s="6">
        <f t="shared" si="130"/>
        <v>-1.4815155477335511</v>
      </c>
      <c r="BG261" s="6">
        <f t="shared" si="131"/>
        <v>-1.480107744454092</v>
      </c>
      <c r="BH261" s="6">
        <f t="shared" si="132"/>
        <v>-2.9616232921876429</v>
      </c>
      <c r="BI261" s="6"/>
      <c r="BJ261" s="6">
        <f t="shared" si="133"/>
        <v>796807.95158417895</v>
      </c>
      <c r="BK261" s="6">
        <f t="shared" si="134"/>
        <v>796050.78852297761</v>
      </c>
      <c r="BL261" s="6">
        <f t="shared" si="135"/>
        <v>1592858.7401071566</v>
      </c>
      <c r="BM261" s="6">
        <f t="shared" si="136"/>
        <v>1.4815155477335511</v>
      </c>
      <c r="BN261" s="6">
        <f t="shared" si="137"/>
        <v>1.480107744454092</v>
      </c>
      <c r="BO261" s="6">
        <f t="shared" si="138"/>
        <v>2.9616232921876429</v>
      </c>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8" t="s">
        <v>0</v>
      </c>
      <c r="DN261" s="84">
        <v>43858</v>
      </c>
      <c r="DY261" s="8" t="s">
        <v>0</v>
      </c>
      <c r="DZ261" s="8">
        <v>0</v>
      </c>
      <c r="EA261" s="8">
        <v>1</v>
      </c>
      <c r="EB261" s="8">
        <v>0</v>
      </c>
      <c r="EC261" s="8">
        <v>0</v>
      </c>
      <c r="ED261" s="8">
        <v>0</v>
      </c>
      <c r="EE261" s="8">
        <v>1</v>
      </c>
      <c r="EF261" s="8" t="s">
        <v>0</v>
      </c>
    </row>
    <row r="262" spans="1:136" ht="12.75" customHeight="1" x14ac:dyDescent="0.2">
      <c r="A262" s="9">
        <v>599</v>
      </c>
      <c r="B262" s="63"/>
      <c r="C262" s="9">
        <v>8</v>
      </c>
      <c r="D262" s="9" t="s">
        <v>427</v>
      </c>
      <c r="E262" s="9"/>
      <c r="F262" s="2">
        <v>634660</v>
      </c>
      <c r="H262" s="2">
        <v>644618</v>
      </c>
      <c r="I262" s="4">
        <v>-24833317.672112688</v>
      </c>
      <c r="J262" s="4">
        <f t="shared" si="106"/>
        <v>-39.128537598261573</v>
      </c>
      <c r="K262" s="4"/>
      <c r="L262" s="4">
        <v>-23201280.002434112</v>
      </c>
      <c r="M262" s="4">
        <f t="shared" si="107"/>
        <v>-35.99229311380401</v>
      </c>
      <c r="N262" s="21"/>
      <c r="O262" s="4">
        <f t="shared" si="108"/>
        <v>-5331514.2323260885</v>
      </c>
      <c r="P262" s="4">
        <f t="shared" si="109"/>
        <v>-8.2708119108155351</v>
      </c>
      <c r="Q262" s="21"/>
      <c r="R262" s="4">
        <f t="shared" si="110"/>
        <v>-28532794.234760202</v>
      </c>
      <c r="S262" s="4">
        <f t="shared" si="111"/>
        <v>-44.263105024619549</v>
      </c>
      <c r="T262" s="21"/>
      <c r="U262" s="21"/>
      <c r="V262" s="21"/>
      <c r="W262" s="22">
        <v>203989078.03687814</v>
      </c>
      <c r="X262" s="6"/>
      <c r="Y262" s="2">
        <v>30914658.65782709</v>
      </c>
      <c r="Z262" s="82">
        <f t="shared" si="112"/>
        <v>39950007.483040497</v>
      </c>
      <c r="AA262" s="82">
        <f t="shared" si="113"/>
        <v>39955916.154862359</v>
      </c>
      <c r="AB262" s="2"/>
      <c r="AC262" s="2">
        <v>21872014.865104798</v>
      </c>
      <c r="AD262" s="2">
        <v>30767786.4467391</v>
      </c>
      <c r="AE262" s="2">
        <v>8895771.5816343017</v>
      </c>
      <c r="AF262" s="2">
        <f t="shared" si="114"/>
        <v>14.016594052932755</v>
      </c>
      <c r="AG262" s="83"/>
      <c r="AH262" s="6">
        <v>244220802.371084</v>
      </c>
      <c r="AI262" s="6">
        <v>2475702.6375165274</v>
      </c>
      <c r="AJ262" s="6">
        <v>3567673.207900451</v>
      </c>
      <c r="AK262" s="30">
        <f t="shared" si="115"/>
        <v>998948.49821212643</v>
      </c>
      <c r="AL262" s="6"/>
      <c r="AM262" s="6">
        <f t="shared" si="116"/>
        <v>-31918362.407144252</v>
      </c>
      <c r="AN262" s="6">
        <f t="shared" si="117"/>
        <v>39955916.154862359</v>
      </c>
      <c r="AO262" s="7"/>
      <c r="AP262" s="6">
        <f t="shared" si="118"/>
        <v>8037553.747718107</v>
      </c>
      <c r="AQ262" s="6">
        <f t="shared" si="119"/>
        <v>12.468708208145145</v>
      </c>
      <c r="AR262" s="7"/>
      <c r="AS262" s="6">
        <f t="shared" si="120"/>
        <v>-8037553.747718107</v>
      </c>
      <c r="AT262" s="6">
        <f t="shared" si="121"/>
        <v>-12.468708208145145</v>
      </c>
      <c r="AU262" s="7"/>
      <c r="AV262" s="6">
        <f t="shared" si="122"/>
        <v>-31238833.750152219</v>
      </c>
      <c r="AW262" s="6">
        <f t="shared" si="123"/>
        <v>-48.461001321949155</v>
      </c>
      <c r="AX262" s="21"/>
      <c r="AY262" s="6">
        <f t="shared" si="124"/>
        <v>-6180690.6511206757</v>
      </c>
      <c r="AZ262" s="6">
        <f t="shared" si="125"/>
        <v>2475702.6375165274</v>
      </c>
      <c r="BA262" s="6">
        <f t="shared" si="126"/>
        <v>998948.49821212643</v>
      </c>
      <c r="BB262" s="6"/>
      <c r="BC262" s="6">
        <f t="shared" si="127"/>
        <v>-1572531.8542771712</v>
      </c>
      <c r="BD262" s="6">
        <f t="shared" si="128"/>
        <v>-1133507.6611148468</v>
      </c>
      <c r="BE262" s="6">
        <f t="shared" si="129"/>
        <v>-2706039.515392018</v>
      </c>
      <c r="BF262" s="6">
        <f t="shared" si="130"/>
        <v>-2.4394786591084507</v>
      </c>
      <c r="BG262" s="6">
        <f t="shared" si="131"/>
        <v>-1.7584176382211587</v>
      </c>
      <c r="BH262" s="6">
        <f t="shared" si="132"/>
        <v>-4.197896297329609</v>
      </c>
      <c r="BI262" s="6"/>
      <c r="BJ262" s="6">
        <f t="shared" si="133"/>
        <v>1572531.8542771712</v>
      </c>
      <c r="BK262" s="6">
        <f t="shared" si="134"/>
        <v>1133507.6611148468</v>
      </c>
      <c r="BL262" s="6">
        <f t="shared" si="135"/>
        <v>2706039.515392018</v>
      </c>
      <c r="BM262" s="6">
        <f t="shared" si="136"/>
        <v>2.4394786591084507</v>
      </c>
      <c r="BN262" s="6">
        <f t="shared" si="137"/>
        <v>1.7584176382211587</v>
      </c>
      <c r="BO262" s="6">
        <f t="shared" si="138"/>
        <v>4.197896297329609</v>
      </c>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8" t="s">
        <v>0</v>
      </c>
      <c r="DN262" s="84">
        <v>43904</v>
      </c>
      <c r="DY262" s="8" t="s">
        <v>0</v>
      </c>
      <c r="DZ262" s="8">
        <v>0</v>
      </c>
      <c r="EA262" s="8">
        <v>1</v>
      </c>
      <c r="EB262" s="8">
        <v>0</v>
      </c>
      <c r="EC262" s="8">
        <v>0</v>
      </c>
      <c r="ED262" s="8">
        <v>0</v>
      </c>
      <c r="EE262" s="8">
        <v>1</v>
      </c>
      <c r="EF262" s="8" t="s">
        <v>0</v>
      </c>
    </row>
    <row r="263" spans="1:136" ht="12.75" customHeight="1" x14ac:dyDescent="0.2">
      <c r="A263" s="9">
        <v>1695</v>
      </c>
      <c r="B263" s="63"/>
      <c r="C263" s="9">
        <v>9</v>
      </c>
      <c r="D263" s="9" t="s">
        <v>81</v>
      </c>
      <c r="E263" s="9"/>
      <c r="F263" s="2">
        <v>7382</v>
      </c>
      <c r="H263" s="2">
        <v>7308</v>
      </c>
      <c r="I263" s="4">
        <v>11901.614404022926</v>
      </c>
      <c r="J263" s="4">
        <f t="shared" si="106"/>
        <v>1.612247955028844</v>
      </c>
      <c r="K263" s="4"/>
      <c r="L263" s="4">
        <v>236712.13369373558</v>
      </c>
      <c r="M263" s="4">
        <f t="shared" si="107"/>
        <v>32.39082289186311</v>
      </c>
      <c r="N263" s="21"/>
      <c r="O263" s="4">
        <f t="shared" si="108"/>
        <v>-46360.175154656245</v>
      </c>
      <c r="P263" s="4">
        <f t="shared" si="109"/>
        <v>-6.3437568629797818</v>
      </c>
      <c r="Q263" s="21"/>
      <c r="R263" s="4">
        <f t="shared" si="110"/>
        <v>190351.95853907935</v>
      </c>
      <c r="S263" s="4">
        <f t="shared" si="111"/>
        <v>26.047066028883325</v>
      </c>
      <c r="T263" s="21"/>
      <c r="U263" s="21"/>
      <c r="V263" s="21"/>
      <c r="W263" s="22">
        <v>1428316.574507504</v>
      </c>
      <c r="X263" s="6"/>
      <c r="Y263" s="2">
        <v>225044.75888897196</v>
      </c>
      <c r="Z263" s="82">
        <f t="shared" si="112"/>
        <v>254823.88150847482</v>
      </c>
      <c r="AA263" s="82">
        <f t="shared" si="113"/>
        <v>254861.57037971835</v>
      </c>
      <c r="AB263" s="2"/>
      <c r="AC263" s="2">
        <v>216326.22792911899</v>
      </c>
      <c r="AD263" s="2">
        <v>246406.890651775</v>
      </c>
      <c r="AE263" s="2">
        <v>30080.662722656009</v>
      </c>
      <c r="AF263" s="2">
        <f t="shared" si="114"/>
        <v>4.0748662588263356</v>
      </c>
      <c r="AG263" s="83"/>
      <c r="AH263" s="6">
        <v>744034.3919496336</v>
      </c>
      <c r="AI263" s="6">
        <v>21751.381000544636</v>
      </c>
      <c r="AJ263" s="6">
        <v>43096.892742494892</v>
      </c>
      <c r="AK263" s="30">
        <f t="shared" si="115"/>
        <v>12067.129967898571</v>
      </c>
      <c r="AL263" s="6"/>
      <c r="AM263" s="6">
        <f t="shared" si="116"/>
        <v>-223490.03434889525</v>
      </c>
      <c r="AN263" s="6">
        <f t="shared" si="117"/>
        <v>254861.57037971835</v>
      </c>
      <c r="AO263" s="7"/>
      <c r="AP263" s="6">
        <f t="shared" si="118"/>
        <v>31371.536030823103</v>
      </c>
      <c r="AQ263" s="6">
        <f t="shared" si="119"/>
        <v>4.2927662877426247</v>
      </c>
      <c r="AR263" s="7"/>
      <c r="AS263" s="6">
        <f t="shared" si="120"/>
        <v>-31371.536030823103</v>
      </c>
      <c r="AT263" s="6">
        <f t="shared" si="121"/>
        <v>-4.2927662877426247</v>
      </c>
      <c r="AU263" s="7"/>
      <c r="AV263" s="6">
        <f t="shared" si="122"/>
        <v>205340.59766291248</v>
      </c>
      <c r="AW263" s="6">
        <f t="shared" si="123"/>
        <v>28.098056604120483</v>
      </c>
      <c r="AX263" s="21"/>
      <c r="AY263" s="6">
        <f t="shared" si="124"/>
        <v>-18829.871844610079</v>
      </c>
      <c r="AZ263" s="6">
        <f t="shared" si="125"/>
        <v>21751.381000544636</v>
      </c>
      <c r="BA263" s="6">
        <f t="shared" si="126"/>
        <v>12067.129967898571</v>
      </c>
      <c r="BB263" s="6"/>
      <c r="BC263" s="6">
        <f t="shared" si="127"/>
        <v>9418.1740856209726</v>
      </c>
      <c r="BD263" s="6">
        <f t="shared" si="128"/>
        <v>5570.4650382121663</v>
      </c>
      <c r="BE263" s="6">
        <f t="shared" si="129"/>
        <v>14988.639123833138</v>
      </c>
      <c r="BF263" s="6">
        <f t="shared" si="130"/>
        <v>1.2887485065162798</v>
      </c>
      <c r="BG263" s="6">
        <f t="shared" si="131"/>
        <v>0.76224206872087663</v>
      </c>
      <c r="BH263" s="6">
        <f t="shared" si="132"/>
        <v>2.0509905752371562</v>
      </c>
      <c r="BI263" s="6"/>
      <c r="BJ263" s="6">
        <f t="shared" si="133"/>
        <v>-9418.1740856209726</v>
      </c>
      <c r="BK263" s="6">
        <f t="shared" si="134"/>
        <v>-5570.4650382121663</v>
      </c>
      <c r="BL263" s="6">
        <f t="shared" si="135"/>
        <v>-14988.639123833138</v>
      </c>
      <c r="BM263" s="6">
        <f t="shared" si="136"/>
        <v>-1.2887485065162798</v>
      </c>
      <c r="BN263" s="6">
        <f t="shared" si="137"/>
        <v>-0.76224206872087663</v>
      </c>
      <c r="BO263" s="6">
        <f t="shared" si="138"/>
        <v>-2.0509905752371562</v>
      </c>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8" t="s">
        <v>0</v>
      </c>
      <c r="DN263" s="84">
        <v>43940</v>
      </c>
      <c r="DY263" s="8" t="s">
        <v>0</v>
      </c>
      <c r="DZ263" s="8">
        <v>0</v>
      </c>
      <c r="EA263" s="8">
        <v>1</v>
      </c>
      <c r="EB263" s="8">
        <v>0</v>
      </c>
      <c r="EC263" s="8">
        <v>0</v>
      </c>
      <c r="ED263" s="8">
        <v>0</v>
      </c>
      <c r="EE263" s="8">
        <v>1</v>
      </c>
      <c r="EF263" s="8" t="s">
        <v>0</v>
      </c>
    </row>
    <row r="264" spans="1:136" ht="12.75" customHeight="1" x14ac:dyDescent="0.2">
      <c r="A264" s="9">
        <v>678</v>
      </c>
      <c r="B264" s="63"/>
      <c r="C264" s="9">
        <v>9</v>
      </c>
      <c r="D264" s="9" t="s">
        <v>106</v>
      </c>
      <c r="E264" s="9"/>
      <c r="F264" s="2">
        <v>12622</v>
      </c>
      <c r="H264" s="2">
        <v>12785</v>
      </c>
      <c r="I264" s="4">
        <v>1219373.1195419873</v>
      </c>
      <c r="J264" s="4">
        <f t="shared" si="106"/>
        <v>96.606965579304969</v>
      </c>
      <c r="K264" s="4"/>
      <c r="L264" s="4">
        <v>1140273.19499316</v>
      </c>
      <c r="M264" s="4">
        <f t="shared" si="107"/>
        <v>89.188360969351578</v>
      </c>
      <c r="N264" s="21"/>
      <c r="O264" s="4">
        <f t="shared" si="108"/>
        <v>176563.87301117438</v>
      </c>
      <c r="P264" s="4">
        <f t="shared" si="109"/>
        <v>13.810236449837651</v>
      </c>
      <c r="Q264" s="21"/>
      <c r="R264" s="4">
        <f t="shared" si="110"/>
        <v>1316837.0680043343</v>
      </c>
      <c r="S264" s="4">
        <f t="shared" si="111"/>
        <v>102.99859741918924</v>
      </c>
      <c r="T264" s="21"/>
      <c r="U264" s="21"/>
      <c r="V264" s="21"/>
      <c r="W264" s="22">
        <v>2649213.752265112</v>
      </c>
      <c r="X264" s="6"/>
      <c r="Y264" s="2">
        <v>284687.67011171603</v>
      </c>
      <c r="Z264" s="82">
        <f t="shared" si="112"/>
        <v>227036.43529208269</v>
      </c>
      <c r="AA264" s="82">
        <f t="shared" si="113"/>
        <v>227070.01435432231</v>
      </c>
      <c r="AB264" s="2"/>
      <c r="AC264" s="2">
        <v>133401.65013334801</v>
      </c>
      <c r="AD264" s="2">
        <v>76485.429101403395</v>
      </c>
      <c r="AE264" s="2">
        <v>-56916.221031944617</v>
      </c>
      <c r="AF264" s="2">
        <f t="shared" si="114"/>
        <v>-4.5092870410350674</v>
      </c>
      <c r="AG264" s="83"/>
      <c r="AH264" s="6">
        <v>853331.0601415796</v>
      </c>
      <c r="AI264" s="6">
        <v>17796.584454991047</v>
      </c>
      <c r="AJ264" s="6">
        <v>52465.782469124184</v>
      </c>
      <c r="AK264" s="30">
        <f t="shared" si="115"/>
        <v>14690.419091354774</v>
      </c>
      <c r="AL264" s="6"/>
      <c r="AM264" s="6">
        <f t="shared" si="116"/>
        <v>-414524.96110356168</v>
      </c>
      <c r="AN264" s="6">
        <f t="shared" si="117"/>
        <v>227070.01435432231</v>
      </c>
      <c r="AO264" s="7"/>
      <c r="AP264" s="6">
        <f t="shared" si="118"/>
        <v>-187454.94674923937</v>
      </c>
      <c r="AQ264" s="6">
        <f t="shared" si="119"/>
        <v>-14.662099863061352</v>
      </c>
      <c r="AR264" s="7"/>
      <c r="AS264" s="6">
        <f t="shared" si="120"/>
        <v>187454.94674923937</v>
      </c>
      <c r="AT264" s="6">
        <f t="shared" si="121"/>
        <v>14.662099863061352</v>
      </c>
      <c r="AU264" s="7"/>
      <c r="AV264" s="6">
        <f t="shared" si="122"/>
        <v>1327728.1417423994</v>
      </c>
      <c r="AW264" s="6">
        <f t="shared" si="123"/>
        <v>103.85046083241294</v>
      </c>
      <c r="AX264" s="21"/>
      <c r="AY264" s="6">
        <f t="shared" si="124"/>
        <v>-21595.929808280838</v>
      </c>
      <c r="AZ264" s="6">
        <f t="shared" si="125"/>
        <v>17796.584454991047</v>
      </c>
      <c r="BA264" s="6">
        <f t="shared" si="126"/>
        <v>14690.419091354774</v>
      </c>
      <c r="BB264" s="6"/>
      <c r="BC264" s="6">
        <f t="shared" si="127"/>
        <v>3651.662331055546</v>
      </c>
      <c r="BD264" s="6">
        <f t="shared" si="128"/>
        <v>7239.4114070094502</v>
      </c>
      <c r="BE264" s="6">
        <f t="shared" si="129"/>
        <v>10891.073738064995</v>
      </c>
      <c r="BF264" s="6">
        <f t="shared" si="130"/>
        <v>0.28562083152565865</v>
      </c>
      <c r="BG264" s="6">
        <f t="shared" si="131"/>
        <v>0.56624258169804065</v>
      </c>
      <c r="BH264" s="6">
        <f t="shared" si="132"/>
        <v>0.8518634132236993</v>
      </c>
      <c r="BI264" s="6"/>
      <c r="BJ264" s="6">
        <f t="shared" si="133"/>
        <v>-3651.662331055546</v>
      </c>
      <c r="BK264" s="6">
        <f t="shared" si="134"/>
        <v>-7239.4114070094502</v>
      </c>
      <c r="BL264" s="6">
        <f t="shared" si="135"/>
        <v>-10891.073738064995</v>
      </c>
      <c r="BM264" s="6">
        <f t="shared" si="136"/>
        <v>-0.28562083152565865</v>
      </c>
      <c r="BN264" s="6">
        <f t="shared" si="137"/>
        <v>-0.56624258169804065</v>
      </c>
      <c r="BO264" s="6">
        <f t="shared" si="138"/>
        <v>-0.8518634132236993</v>
      </c>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8" t="s">
        <v>0</v>
      </c>
      <c r="DN264" s="84">
        <v>44059</v>
      </c>
      <c r="DY264" s="8" t="s">
        <v>0</v>
      </c>
      <c r="DZ264" s="8">
        <v>0</v>
      </c>
      <c r="EA264" s="8">
        <v>1</v>
      </c>
      <c r="EB264" s="8">
        <v>0</v>
      </c>
      <c r="EC264" s="8">
        <v>0</v>
      </c>
      <c r="ED264" s="8">
        <v>0</v>
      </c>
      <c r="EE264" s="8">
        <v>1</v>
      </c>
      <c r="EF264" s="8" t="s">
        <v>0</v>
      </c>
    </row>
    <row r="265" spans="1:136" ht="12.75" customHeight="1" x14ac:dyDescent="0.2">
      <c r="A265" s="9">
        <v>717</v>
      </c>
      <c r="B265" s="63"/>
      <c r="C265" s="9">
        <v>9</v>
      </c>
      <c r="D265" s="9" t="s">
        <v>167</v>
      </c>
      <c r="E265" s="9"/>
      <c r="F265" s="2">
        <v>21900</v>
      </c>
      <c r="H265" s="2">
        <v>21835</v>
      </c>
      <c r="I265" s="4">
        <v>-733547.1157137109</v>
      </c>
      <c r="J265" s="4">
        <f t="shared" si="106"/>
        <v>-33.495302087384061</v>
      </c>
      <c r="K265" s="4"/>
      <c r="L265" s="4">
        <v>-905213.56180543732</v>
      </c>
      <c r="M265" s="4">
        <f t="shared" si="107"/>
        <v>-41.456998479754397</v>
      </c>
      <c r="N265" s="21"/>
      <c r="O265" s="4">
        <f t="shared" si="108"/>
        <v>131600.4314988259</v>
      </c>
      <c r="P265" s="4">
        <f t="shared" si="109"/>
        <v>6.0270405999004302</v>
      </c>
      <c r="Q265" s="21"/>
      <c r="R265" s="4">
        <f t="shared" si="110"/>
        <v>-773613.13030661142</v>
      </c>
      <c r="S265" s="4">
        <f t="shared" si="111"/>
        <v>-35.429957879853973</v>
      </c>
      <c r="T265" s="21"/>
      <c r="U265" s="21"/>
      <c r="V265" s="21"/>
      <c r="W265" s="22">
        <v>3235624.4108154709</v>
      </c>
      <c r="X265" s="6"/>
      <c r="Y265" s="2">
        <v>344216.07783821766</v>
      </c>
      <c r="Z265" s="82">
        <f t="shared" si="112"/>
        <v>381615.59305291198</v>
      </c>
      <c r="AA265" s="82">
        <f t="shared" si="113"/>
        <v>381672.03462685691</v>
      </c>
      <c r="AB265" s="2"/>
      <c r="AC265" s="2">
        <v>299068.13223921601</v>
      </c>
      <c r="AD265" s="2">
        <v>336578.98102336098</v>
      </c>
      <c r="AE265" s="2">
        <v>37510.848784144968</v>
      </c>
      <c r="AF265" s="2">
        <f t="shared" si="114"/>
        <v>1.7128241453947475</v>
      </c>
      <c r="AG265" s="83"/>
      <c r="AH265" s="6">
        <v>1451479.9368211096</v>
      </c>
      <c r="AI265" s="6">
        <v>19773.982727767841</v>
      </c>
      <c r="AJ265" s="6">
        <v>35601.780961191384</v>
      </c>
      <c r="AK265" s="30">
        <f t="shared" si="115"/>
        <v>9968.4986691335889</v>
      </c>
      <c r="AL265" s="6"/>
      <c r="AM265" s="6">
        <f t="shared" si="116"/>
        <v>-506281.18697188329</v>
      </c>
      <c r="AN265" s="6">
        <f t="shared" si="117"/>
        <v>381672.03462685691</v>
      </c>
      <c r="AO265" s="7"/>
      <c r="AP265" s="6">
        <f t="shared" si="118"/>
        <v>-124609.15234502638</v>
      </c>
      <c r="AQ265" s="6">
        <f t="shared" si="119"/>
        <v>-5.706853782689552</v>
      </c>
      <c r="AR265" s="7"/>
      <c r="AS265" s="6">
        <f t="shared" si="120"/>
        <v>124609.15234502638</v>
      </c>
      <c r="AT265" s="6">
        <f t="shared" si="121"/>
        <v>5.706853782689552</v>
      </c>
      <c r="AU265" s="7"/>
      <c r="AV265" s="6">
        <f t="shared" si="122"/>
        <v>-780604.40946041094</v>
      </c>
      <c r="AW265" s="6">
        <f t="shared" si="123"/>
        <v>-35.750144697064847</v>
      </c>
      <c r="AX265" s="21"/>
      <c r="AY265" s="6">
        <f t="shared" si="124"/>
        <v>-36733.760550700965</v>
      </c>
      <c r="AZ265" s="6">
        <f t="shared" si="125"/>
        <v>19773.982727767841</v>
      </c>
      <c r="BA265" s="6">
        <f t="shared" si="126"/>
        <v>9968.4986691335889</v>
      </c>
      <c r="BB265" s="6"/>
      <c r="BC265" s="6">
        <f t="shared" si="127"/>
        <v>-4285.9298076823798</v>
      </c>
      <c r="BD265" s="6">
        <f t="shared" si="128"/>
        <v>-2705.3493461171329</v>
      </c>
      <c r="BE265" s="6">
        <f t="shared" si="129"/>
        <v>-6991.2791537995126</v>
      </c>
      <c r="BF265" s="6">
        <f t="shared" si="130"/>
        <v>-0.19628714484462467</v>
      </c>
      <c r="BG265" s="6">
        <f t="shared" si="131"/>
        <v>-0.12389967236625293</v>
      </c>
      <c r="BH265" s="6">
        <f t="shared" si="132"/>
        <v>-0.32018681721087761</v>
      </c>
      <c r="BI265" s="6"/>
      <c r="BJ265" s="6">
        <f t="shared" si="133"/>
        <v>4285.9298076823798</v>
      </c>
      <c r="BK265" s="6">
        <f t="shared" si="134"/>
        <v>2705.3493461171329</v>
      </c>
      <c r="BL265" s="6">
        <f t="shared" si="135"/>
        <v>6991.2791537995126</v>
      </c>
      <c r="BM265" s="6">
        <f t="shared" si="136"/>
        <v>0.19628714484462467</v>
      </c>
      <c r="BN265" s="6">
        <f t="shared" si="137"/>
        <v>0.12389967236625293</v>
      </c>
      <c r="BO265" s="6">
        <f t="shared" si="138"/>
        <v>0.32018681721087761</v>
      </c>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8" t="s">
        <v>0</v>
      </c>
      <c r="DN265" s="84">
        <v>44135</v>
      </c>
      <c r="DY265" s="8" t="s">
        <v>0</v>
      </c>
      <c r="DZ265" s="8">
        <v>0</v>
      </c>
      <c r="EA265" s="8">
        <v>1</v>
      </c>
      <c r="EB265" s="8">
        <v>0</v>
      </c>
      <c r="EC265" s="8">
        <v>0</v>
      </c>
      <c r="ED265" s="8">
        <v>0</v>
      </c>
      <c r="EE265" s="8">
        <v>1</v>
      </c>
      <c r="EF265" s="8" t="s">
        <v>0</v>
      </c>
    </row>
    <row r="266" spans="1:136" ht="12.75" customHeight="1" x14ac:dyDescent="0.2">
      <c r="A266" s="9">
        <v>703</v>
      </c>
      <c r="B266" s="63"/>
      <c r="C266" s="9">
        <v>9</v>
      </c>
      <c r="D266" s="9" t="s">
        <v>175</v>
      </c>
      <c r="E266" s="9"/>
      <c r="F266" s="2">
        <v>22356</v>
      </c>
      <c r="H266" s="2">
        <v>22678</v>
      </c>
      <c r="I266" s="4">
        <v>1970690.0507218018</v>
      </c>
      <c r="J266" s="4">
        <f t="shared" si="106"/>
        <v>88.150386953023883</v>
      </c>
      <c r="K266" s="4"/>
      <c r="L266" s="4">
        <v>682748.23121484043</v>
      </c>
      <c r="M266" s="4">
        <f t="shared" si="107"/>
        <v>30.106192398573086</v>
      </c>
      <c r="N266" s="21"/>
      <c r="O266" s="4">
        <f t="shared" si="108"/>
        <v>691660.87170149875</v>
      </c>
      <c r="P266" s="4">
        <f t="shared" si="109"/>
        <v>30.499200621814037</v>
      </c>
      <c r="Q266" s="21"/>
      <c r="R266" s="4">
        <f t="shared" si="110"/>
        <v>1374409.1029163392</v>
      </c>
      <c r="S266" s="4">
        <f t="shared" si="111"/>
        <v>60.605393020387126</v>
      </c>
      <c r="T266" s="21"/>
      <c r="U266" s="21"/>
      <c r="V266" s="21"/>
      <c r="W266" s="22">
        <v>5924670.8221317651</v>
      </c>
      <c r="X266" s="6"/>
      <c r="Y266" s="2">
        <v>752766.61555601633</v>
      </c>
      <c r="Z266" s="82">
        <f t="shared" si="112"/>
        <v>236430.54823685449</v>
      </c>
      <c r="AA266" s="82">
        <f t="shared" si="113"/>
        <v>236465.51670385132</v>
      </c>
      <c r="AB266" s="2"/>
      <c r="AC266" s="2">
        <v>688286.139919871</v>
      </c>
      <c r="AD266" s="2">
        <v>179281.41635574799</v>
      </c>
      <c r="AE266" s="2">
        <v>-509004.72356412304</v>
      </c>
      <c r="AF266" s="2">
        <f t="shared" si="114"/>
        <v>-22.768148307573941</v>
      </c>
      <c r="AG266" s="83"/>
      <c r="AH266" s="6">
        <v>2012345.1658442917</v>
      </c>
      <c r="AI266" s="6">
        <v>25706.177546098173</v>
      </c>
      <c r="AJ266" s="6">
        <v>86193.785484989698</v>
      </c>
      <c r="AK266" s="30">
        <f t="shared" si="115"/>
        <v>24134.259935797119</v>
      </c>
      <c r="AL266" s="6"/>
      <c r="AM266" s="6">
        <f t="shared" si="116"/>
        <v>-927038.80160509131</v>
      </c>
      <c r="AN266" s="6">
        <f t="shared" si="117"/>
        <v>236465.51670385132</v>
      </c>
      <c r="AO266" s="7"/>
      <c r="AP266" s="6">
        <f t="shared" si="118"/>
        <v>-690573.28490124003</v>
      </c>
      <c r="AQ266" s="6">
        <f t="shared" si="119"/>
        <v>-30.451242830110239</v>
      </c>
      <c r="AR266" s="7"/>
      <c r="AS266" s="6">
        <f t="shared" si="120"/>
        <v>690573.28490124003</v>
      </c>
      <c r="AT266" s="6">
        <f t="shared" si="121"/>
        <v>30.451242830110239</v>
      </c>
      <c r="AU266" s="7"/>
      <c r="AV266" s="6">
        <f t="shared" si="122"/>
        <v>1373321.5161160803</v>
      </c>
      <c r="AW266" s="6">
        <f t="shared" si="123"/>
        <v>60.557435228683318</v>
      </c>
      <c r="AX266" s="21"/>
      <c r="AY266" s="6">
        <f t="shared" si="124"/>
        <v>-50928.024282154001</v>
      </c>
      <c r="AZ266" s="6">
        <f t="shared" si="125"/>
        <v>25706.177546098173</v>
      </c>
      <c r="BA266" s="6">
        <f t="shared" si="126"/>
        <v>24134.259935797119</v>
      </c>
      <c r="BB266" s="6"/>
      <c r="BC266" s="6">
        <f t="shared" si="127"/>
        <v>-7650.7070053945645</v>
      </c>
      <c r="BD266" s="6">
        <f t="shared" si="128"/>
        <v>6563.120205135885</v>
      </c>
      <c r="BE266" s="6">
        <f t="shared" si="129"/>
        <v>-1087.5868002586794</v>
      </c>
      <c r="BF266" s="6">
        <f t="shared" si="130"/>
        <v>-0.3373625101593864</v>
      </c>
      <c r="BG266" s="6">
        <f t="shared" si="131"/>
        <v>0.28940471845559068</v>
      </c>
      <c r="BH266" s="6">
        <f t="shared" si="132"/>
        <v>-4.7957791703795723E-2</v>
      </c>
      <c r="BI266" s="6"/>
      <c r="BJ266" s="6">
        <f t="shared" si="133"/>
        <v>7650.7070053945645</v>
      </c>
      <c r="BK266" s="6">
        <f t="shared" si="134"/>
        <v>-6563.120205135885</v>
      </c>
      <c r="BL266" s="6">
        <f t="shared" si="135"/>
        <v>1087.5868002586794</v>
      </c>
      <c r="BM266" s="6">
        <f t="shared" si="136"/>
        <v>0.3373625101593864</v>
      </c>
      <c r="BN266" s="6">
        <f t="shared" si="137"/>
        <v>-0.28940471845559068</v>
      </c>
      <c r="BO266" s="6">
        <f t="shared" si="138"/>
        <v>4.7957791703795723E-2</v>
      </c>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8" t="s">
        <v>0</v>
      </c>
      <c r="DN266" s="84">
        <v>44371</v>
      </c>
      <c r="DY266" s="8" t="s">
        <v>0</v>
      </c>
      <c r="DZ266" s="8">
        <v>0</v>
      </c>
      <c r="EA266" s="8">
        <v>1</v>
      </c>
      <c r="EB266" s="8">
        <v>0</v>
      </c>
      <c r="EC266" s="8">
        <v>0</v>
      </c>
      <c r="ED266" s="8">
        <v>0</v>
      </c>
      <c r="EE266" s="8">
        <v>1</v>
      </c>
      <c r="EF266" s="8" t="s">
        <v>0</v>
      </c>
    </row>
    <row r="267" spans="1:136" ht="12.75" customHeight="1" x14ac:dyDescent="0.2">
      <c r="A267" s="9">
        <v>654</v>
      </c>
      <c r="B267" s="63"/>
      <c r="C267" s="9">
        <v>9</v>
      </c>
      <c r="D267" s="9" t="s">
        <v>178</v>
      </c>
      <c r="E267" s="9"/>
      <c r="F267" s="2">
        <v>22688</v>
      </c>
      <c r="H267" s="2">
        <v>22800</v>
      </c>
      <c r="I267" s="4">
        <v>1144848.5732007609</v>
      </c>
      <c r="J267" s="4">
        <f t="shared" si="106"/>
        <v>50.460533021895316</v>
      </c>
      <c r="K267" s="4"/>
      <c r="L267" s="4">
        <v>456515.54862522008</v>
      </c>
      <c r="M267" s="4">
        <f t="shared" si="107"/>
        <v>20.0226117818079</v>
      </c>
      <c r="N267" s="21"/>
      <c r="O267" s="4">
        <f t="shared" si="108"/>
        <v>128882.78209574019</v>
      </c>
      <c r="P267" s="4">
        <f t="shared" si="109"/>
        <v>5.6527536006903594</v>
      </c>
      <c r="Q267" s="21"/>
      <c r="R267" s="4">
        <f t="shared" si="110"/>
        <v>585398.33072096028</v>
      </c>
      <c r="S267" s="4">
        <f t="shared" si="111"/>
        <v>25.675365382498256</v>
      </c>
      <c r="T267" s="21"/>
      <c r="U267" s="21"/>
      <c r="V267" s="21"/>
      <c r="W267" s="22">
        <v>5056359.8585199583</v>
      </c>
      <c r="X267" s="6"/>
      <c r="Y267" s="2">
        <v>662997.93762828398</v>
      </c>
      <c r="Z267" s="82">
        <f t="shared" si="112"/>
        <v>655720.57607748325</v>
      </c>
      <c r="AA267" s="82">
        <f t="shared" si="113"/>
        <v>655817.55822930206</v>
      </c>
      <c r="AB267" s="2"/>
      <c r="AC267" s="2">
        <v>397288.297762851</v>
      </c>
      <c r="AD267" s="2">
        <v>390046.68465475598</v>
      </c>
      <c r="AE267" s="2">
        <v>-7241.6131080950145</v>
      </c>
      <c r="AF267" s="2">
        <f t="shared" si="114"/>
        <v>-0.31918252415792553</v>
      </c>
      <c r="AG267" s="83"/>
      <c r="AH267" s="6">
        <v>1844345.1136845369</v>
      </c>
      <c r="AI267" s="6">
        <v>31638.372364428556</v>
      </c>
      <c r="AJ267" s="6">
        <v>76824.895758360406</v>
      </c>
      <c r="AK267" s="30">
        <f t="shared" si="115"/>
        <v>21510.970812340915</v>
      </c>
      <c r="AL267" s="6"/>
      <c r="AM267" s="6">
        <f t="shared" si="116"/>
        <v>-791173.37054682733</v>
      </c>
      <c r="AN267" s="6">
        <f t="shared" si="117"/>
        <v>655817.55822930206</v>
      </c>
      <c r="AO267" s="7"/>
      <c r="AP267" s="6">
        <f t="shared" si="118"/>
        <v>-135355.81231752527</v>
      </c>
      <c r="AQ267" s="6">
        <f t="shared" si="119"/>
        <v>-5.9366584349791784</v>
      </c>
      <c r="AR267" s="7"/>
      <c r="AS267" s="6">
        <f t="shared" si="120"/>
        <v>135355.81231752527</v>
      </c>
      <c r="AT267" s="6">
        <f t="shared" si="121"/>
        <v>5.9366584349791784</v>
      </c>
      <c r="AU267" s="7"/>
      <c r="AV267" s="6">
        <f t="shared" si="122"/>
        <v>591871.36094274535</v>
      </c>
      <c r="AW267" s="6">
        <f t="shared" si="123"/>
        <v>25.959270216787075</v>
      </c>
      <c r="AX267" s="21"/>
      <c r="AY267" s="6">
        <f t="shared" si="124"/>
        <v>-46676.312954984416</v>
      </c>
      <c r="AZ267" s="6">
        <f t="shared" si="125"/>
        <v>31638.372364428556</v>
      </c>
      <c r="BA267" s="6">
        <f t="shared" si="126"/>
        <v>21510.970812340915</v>
      </c>
      <c r="BB267" s="6"/>
      <c r="BC267" s="6">
        <f t="shared" si="127"/>
        <v>1066.2776390820363</v>
      </c>
      <c r="BD267" s="6">
        <f t="shared" si="128"/>
        <v>5406.7525827030477</v>
      </c>
      <c r="BE267" s="6">
        <f t="shared" si="129"/>
        <v>6473.030221785084</v>
      </c>
      <c r="BF267" s="6">
        <f t="shared" si="130"/>
        <v>4.6766563117633171E-2</v>
      </c>
      <c r="BG267" s="6">
        <f t="shared" si="131"/>
        <v>0.2371382711711863</v>
      </c>
      <c r="BH267" s="6">
        <f t="shared" si="132"/>
        <v>0.28390483428881946</v>
      </c>
      <c r="BI267" s="6"/>
      <c r="BJ267" s="6">
        <f t="shared" si="133"/>
        <v>-1066.2776390820363</v>
      </c>
      <c r="BK267" s="6">
        <f t="shared" si="134"/>
        <v>-5406.7525827030477</v>
      </c>
      <c r="BL267" s="6">
        <f t="shared" si="135"/>
        <v>-6473.030221785084</v>
      </c>
      <c r="BM267" s="6">
        <f t="shared" si="136"/>
        <v>-4.6766563117633171E-2</v>
      </c>
      <c r="BN267" s="6">
        <f t="shared" si="137"/>
        <v>-0.2371382711711863</v>
      </c>
      <c r="BO267" s="6">
        <f t="shared" si="138"/>
        <v>-0.28390483428881946</v>
      </c>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8" t="s">
        <v>0</v>
      </c>
      <c r="DN267" s="84">
        <v>44639</v>
      </c>
      <c r="DY267" s="8" t="s">
        <v>0</v>
      </c>
      <c r="DZ267" s="8">
        <v>0</v>
      </c>
      <c r="EA267" s="8">
        <v>1</v>
      </c>
      <c r="EB267" s="8">
        <v>0</v>
      </c>
      <c r="EC267" s="8">
        <v>0</v>
      </c>
      <c r="ED267" s="8">
        <v>0</v>
      </c>
      <c r="EE267" s="8">
        <v>1</v>
      </c>
      <c r="EF267" s="8" t="s">
        <v>0</v>
      </c>
    </row>
    <row r="268" spans="1:136" ht="12.75" customHeight="1" x14ac:dyDescent="0.2">
      <c r="A268" s="9">
        <v>1714</v>
      </c>
      <c r="B268" s="63"/>
      <c r="C268" s="9">
        <v>9</v>
      </c>
      <c r="D268" s="9" t="s">
        <v>183</v>
      </c>
      <c r="E268" s="9"/>
      <c r="F268" s="2">
        <v>23658</v>
      </c>
      <c r="H268" s="2">
        <v>23386</v>
      </c>
      <c r="I268" s="4">
        <v>2318173.9868041705</v>
      </c>
      <c r="J268" s="4">
        <f t="shared" si="106"/>
        <v>97.986896052251694</v>
      </c>
      <c r="K268" s="4"/>
      <c r="L268" s="4">
        <v>2854233.5525821182</v>
      </c>
      <c r="M268" s="4">
        <f t="shared" si="107"/>
        <v>122.04881350304106</v>
      </c>
      <c r="N268" s="21"/>
      <c r="O268" s="4">
        <f t="shared" si="108"/>
        <v>35247.280109620333</v>
      </c>
      <c r="P268" s="4">
        <f t="shared" si="109"/>
        <v>1.5071957628333332</v>
      </c>
      <c r="Q268" s="21"/>
      <c r="R268" s="4">
        <f t="shared" si="110"/>
        <v>2889480.8326917384</v>
      </c>
      <c r="S268" s="4">
        <f t="shared" si="111"/>
        <v>123.55600926587438</v>
      </c>
      <c r="T268" s="21"/>
      <c r="U268" s="21"/>
      <c r="V268" s="21"/>
      <c r="W268" s="22">
        <v>3609148.7203533552</v>
      </c>
      <c r="X268" s="6"/>
      <c r="Y268" s="2">
        <v>818221.35288531729</v>
      </c>
      <c r="Z268" s="82">
        <f t="shared" si="112"/>
        <v>532849.7158422058</v>
      </c>
      <c r="AA268" s="82">
        <f t="shared" si="113"/>
        <v>532928.52519168146</v>
      </c>
      <c r="AB268" s="2"/>
      <c r="AC268" s="2">
        <v>560342.24286689505</v>
      </c>
      <c r="AD268" s="2">
        <v>271651.47962538601</v>
      </c>
      <c r="AE268" s="2">
        <v>-288690.76324150903</v>
      </c>
      <c r="AF268" s="2">
        <f t="shared" si="114"/>
        <v>-12.202669847050005</v>
      </c>
      <c r="AG268" s="83"/>
      <c r="AH268" s="6">
        <v>2462868.3050970035</v>
      </c>
      <c r="AI268" s="6">
        <v>23728.77927332143</v>
      </c>
      <c r="AJ268" s="6">
        <v>125543.12233683265</v>
      </c>
      <c r="AK268" s="30">
        <f t="shared" si="115"/>
        <v>35152.074254313142</v>
      </c>
      <c r="AL268" s="6"/>
      <c r="AM268" s="6">
        <f t="shared" si="116"/>
        <v>-564726.8860967803</v>
      </c>
      <c r="AN268" s="6">
        <f t="shared" si="117"/>
        <v>532928.52519168146</v>
      </c>
      <c r="AO268" s="7"/>
      <c r="AP268" s="6">
        <f t="shared" si="118"/>
        <v>-31798.360905098845</v>
      </c>
      <c r="AQ268" s="6">
        <f t="shared" si="119"/>
        <v>-1.3597178185708905</v>
      </c>
      <c r="AR268" s="7"/>
      <c r="AS268" s="6">
        <f t="shared" si="120"/>
        <v>31798.360905098845</v>
      </c>
      <c r="AT268" s="6">
        <f t="shared" si="121"/>
        <v>1.3597178185708905</v>
      </c>
      <c r="AU268" s="7"/>
      <c r="AV268" s="6">
        <f t="shared" si="122"/>
        <v>2886031.9134872169</v>
      </c>
      <c r="AW268" s="6">
        <f t="shared" si="123"/>
        <v>123.40853132161195</v>
      </c>
      <c r="AX268" s="21"/>
      <c r="AY268" s="6">
        <f t="shared" si="124"/>
        <v>-62329.772732156096</v>
      </c>
      <c r="AZ268" s="6">
        <f t="shared" si="125"/>
        <v>23728.77927332143</v>
      </c>
      <c r="BA268" s="6">
        <f t="shared" si="126"/>
        <v>35152.074254313142</v>
      </c>
      <c r="BB268" s="6"/>
      <c r="BC268" s="6">
        <f t="shared" si="127"/>
        <v>-17096.033046678</v>
      </c>
      <c r="BD268" s="6">
        <f t="shared" si="128"/>
        <v>13647.113842156516</v>
      </c>
      <c r="BE268" s="6">
        <f t="shared" si="129"/>
        <v>-3448.9192045214841</v>
      </c>
      <c r="BF268" s="6">
        <f t="shared" si="130"/>
        <v>-0.73103707545873597</v>
      </c>
      <c r="BG268" s="6">
        <f t="shared" si="131"/>
        <v>0.58355913119629332</v>
      </c>
      <c r="BH268" s="6">
        <f t="shared" si="132"/>
        <v>-0.14747794426244265</v>
      </c>
      <c r="BI268" s="6"/>
      <c r="BJ268" s="6">
        <f t="shared" si="133"/>
        <v>17096.033046678</v>
      </c>
      <c r="BK268" s="6">
        <f t="shared" si="134"/>
        <v>-13647.113842156516</v>
      </c>
      <c r="BL268" s="6">
        <f t="shared" si="135"/>
        <v>3448.9192045214841</v>
      </c>
      <c r="BM268" s="6">
        <f t="shared" si="136"/>
        <v>0.73103707545873597</v>
      </c>
      <c r="BN268" s="6">
        <f t="shared" si="137"/>
        <v>-0.58355913119629332</v>
      </c>
      <c r="BO268" s="6">
        <f t="shared" si="138"/>
        <v>0.14747794426244265</v>
      </c>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8" t="s">
        <v>0</v>
      </c>
      <c r="DN268" s="84">
        <v>44809</v>
      </c>
      <c r="DY268" s="8" t="s">
        <v>0</v>
      </c>
      <c r="DZ268" s="8">
        <v>0</v>
      </c>
      <c r="EA268" s="8">
        <v>1</v>
      </c>
      <c r="EB268" s="8">
        <v>0</v>
      </c>
      <c r="EC268" s="8">
        <v>0</v>
      </c>
      <c r="ED268" s="8">
        <v>0</v>
      </c>
      <c r="EE268" s="8">
        <v>1</v>
      </c>
      <c r="EF268" s="8" t="s">
        <v>0</v>
      </c>
    </row>
    <row r="269" spans="1:136" ht="12.75" customHeight="1" x14ac:dyDescent="0.2">
      <c r="A269" s="9">
        <v>716</v>
      </c>
      <c r="B269" s="63"/>
      <c r="C269" s="9">
        <v>9</v>
      </c>
      <c r="D269" s="9" t="s">
        <v>213</v>
      </c>
      <c r="E269" s="9"/>
      <c r="F269" s="2">
        <v>25527</v>
      </c>
      <c r="H269" s="2">
        <v>25780</v>
      </c>
      <c r="I269" s="4">
        <v>18861.628454844002</v>
      </c>
      <c r="J269" s="4">
        <f t="shared" si="106"/>
        <v>0.73888935068139627</v>
      </c>
      <c r="K269" s="4"/>
      <c r="L269" s="4">
        <v>-192309.96479490399</v>
      </c>
      <c r="M269" s="4">
        <f t="shared" si="107"/>
        <v>-7.459657284519162</v>
      </c>
      <c r="N269" s="21"/>
      <c r="O269" s="4">
        <f t="shared" si="108"/>
        <v>480105.16141260165</v>
      </c>
      <c r="P269" s="4">
        <f t="shared" si="109"/>
        <v>18.623163747579582</v>
      </c>
      <c r="Q269" s="21"/>
      <c r="R269" s="4">
        <f t="shared" si="110"/>
        <v>287795.19661769766</v>
      </c>
      <c r="S269" s="4">
        <f t="shared" si="111"/>
        <v>11.163506463060422</v>
      </c>
      <c r="T269" s="21"/>
      <c r="U269" s="21"/>
      <c r="V269" s="21"/>
      <c r="W269" s="22">
        <v>6983707.4216068983</v>
      </c>
      <c r="X269" s="6"/>
      <c r="Y269" s="2">
        <v>745336.26705663162</v>
      </c>
      <c r="Z269" s="82">
        <f t="shared" si="112"/>
        <v>604957.8395913227</v>
      </c>
      <c r="AA269" s="82">
        <f t="shared" si="113"/>
        <v>605047.3138509139</v>
      </c>
      <c r="AB269" s="2"/>
      <c r="AC269" s="2">
        <v>576722.64576387499</v>
      </c>
      <c r="AD269" s="2">
        <v>437721.865395103</v>
      </c>
      <c r="AE269" s="2">
        <v>-139000.78036877199</v>
      </c>
      <c r="AF269" s="2">
        <f t="shared" si="114"/>
        <v>-5.445245440857601</v>
      </c>
      <c r="AG269" s="83"/>
      <c r="AH269" s="6">
        <v>2522387.9225821565</v>
      </c>
      <c r="AI269" s="6">
        <v>41525.363728312477</v>
      </c>
      <c r="AJ269" s="6">
        <v>106805.34288357386</v>
      </c>
      <c r="AK269" s="30">
        <f t="shared" si="115"/>
        <v>29905.496007400685</v>
      </c>
      <c r="AL269" s="6"/>
      <c r="AM269" s="6">
        <f t="shared" si="116"/>
        <v>-1092747.2518308724</v>
      </c>
      <c r="AN269" s="6">
        <f t="shared" si="117"/>
        <v>605047.3138509139</v>
      </c>
      <c r="AO269" s="7"/>
      <c r="AP269" s="6">
        <f t="shared" si="118"/>
        <v>-487699.93797995849</v>
      </c>
      <c r="AQ269" s="6">
        <f t="shared" si="119"/>
        <v>-18.917763304110103</v>
      </c>
      <c r="AR269" s="7"/>
      <c r="AS269" s="6">
        <f t="shared" si="120"/>
        <v>487699.93797995849</v>
      </c>
      <c r="AT269" s="6">
        <f t="shared" si="121"/>
        <v>18.917763304110103</v>
      </c>
      <c r="AU269" s="7"/>
      <c r="AV269" s="6">
        <f t="shared" si="122"/>
        <v>295389.97318505449</v>
      </c>
      <c r="AW269" s="6">
        <f t="shared" si="123"/>
        <v>11.458106019590943</v>
      </c>
      <c r="AX269" s="21"/>
      <c r="AY269" s="6">
        <f t="shared" si="124"/>
        <v>-63836.083168356352</v>
      </c>
      <c r="AZ269" s="6">
        <f t="shared" si="125"/>
        <v>41525.363728312477</v>
      </c>
      <c r="BA269" s="6">
        <f t="shared" si="126"/>
        <v>29905.496007400685</v>
      </c>
      <c r="BB269" s="6"/>
      <c r="BC269" s="6">
        <f t="shared" si="127"/>
        <v>-286.05319744715234</v>
      </c>
      <c r="BD269" s="6">
        <f t="shared" si="128"/>
        <v>7880.8297648040061</v>
      </c>
      <c r="BE269" s="6">
        <f t="shared" si="129"/>
        <v>7594.7765673568538</v>
      </c>
      <c r="BF269" s="6">
        <f t="shared" si="130"/>
        <v>-1.1095934734179688E-2</v>
      </c>
      <c r="BG269" s="6">
        <f t="shared" si="131"/>
        <v>0.30569549126470158</v>
      </c>
      <c r="BH269" s="6">
        <f t="shared" si="132"/>
        <v>0.29459955653052189</v>
      </c>
      <c r="BI269" s="6"/>
      <c r="BJ269" s="6">
        <f t="shared" si="133"/>
        <v>286.05319744715234</v>
      </c>
      <c r="BK269" s="6">
        <f t="shared" si="134"/>
        <v>-7880.8297648040061</v>
      </c>
      <c r="BL269" s="6">
        <f t="shared" si="135"/>
        <v>-7594.7765673568538</v>
      </c>
      <c r="BM269" s="6">
        <f t="shared" si="136"/>
        <v>1.1095934734179688E-2</v>
      </c>
      <c r="BN269" s="6">
        <f t="shared" si="137"/>
        <v>-0.30569549126470158</v>
      </c>
      <c r="BO269" s="6">
        <f t="shared" si="138"/>
        <v>-0.29459955653052189</v>
      </c>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8" t="s">
        <v>0</v>
      </c>
      <c r="DN269" s="84">
        <v>45181</v>
      </c>
      <c r="DY269" s="8" t="s">
        <v>0</v>
      </c>
      <c r="DZ269" s="8">
        <v>0</v>
      </c>
      <c r="EA269" s="8">
        <v>1</v>
      </c>
      <c r="EB269" s="8">
        <v>0</v>
      </c>
      <c r="EC269" s="8">
        <v>0</v>
      </c>
      <c r="ED269" s="8">
        <v>0</v>
      </c>
      <c r="EE269" s="8">
        <v>1</v>
      </c>
      <c r="EF269" s="8" t="s">
        <v>0</v>
      </c>
    </row>
    <row r="270" spans="1:136" ht="12.75" customHeight="1" x14ac:dyDescent="0.2">
      <c r="A270" s="9">
        <v>677</v>
      </c>
      <c r="B270" s="63"/>
      <c r="C270" s="9">
        <v>9</v>
      </c>
      <c r="D270" s="9" t="s">
        <v>231</v>
      </c>
      <c r="E270" s="9"/>
      <c r="F270" s="2">
        <v>27395</v>
      </c>
      <c r="H270" s="2">
        <v>27524</v>
      </c>
      <c r="I270" s="4">
        <v>3122356.5704798121</v>
      </c>
      <c r="J270" s="4">
        <f t="shared" si="106"/>
        <v>113.97541779448119</v>
      </c>
      <c r="K270" s="4"/>
      <c r="L270" s="4">
        <v>4071968.414300241</v>
      </c>
      <c r="M270" s="4">
        <f t="shared" si="107"/>
        <v>147.94246527758469</v>
      </c>
      <c r="N270" s="21"/>
      <c r="O270" s="4">
        <f t="shared" si="108"/>
        <v>214253.47886511809</v>
      </c>
      <c r="P270" s="4">
        <f t="shared" si="109"/>
        <v>7.7842420747390673</v>
      </c>
      <c r="Q270" s="21"/>
      <c r="R270" s="4">
        <f t="shared" si="110"/>
        <v>4286221.8931653593</v>
      </c>
      <c r="S270" s="4">
        <f t="shared" si="111"/>
        <v>155.72670735232376</v>
      </c>
      <c r="T270" s="21"/>
      <c r="U270" s="21"/>
      <c r="V270" s="21"/>
      <c r="W270" s="22">
        <v>4882410.0798954098</v>
      </c>
      <c r="X270" s="6"/>
      <c r="Y270" s="2">
        <v>851866.81264596281</v>
      </c>
      <c r="Z270" s="82">
        <f t="shared" si="112"/>
        <v>543097.05355491163</v>
      </c>
      <c r="AA270" s="82">
        <f t="shared" si="113"/>
        <v>543177.37850249116</v>
      </c>
      <c r="AB270" s="2"/>
      <c r="AC270" s="2">
        <v>666693.92980870605</v>
      </c>
      <c r="AD270" s="2">
        <v>359371.31862212898</v>
      </c>
      <c r="AE270" s="2">
        <v>-307322.61118657707</v>
      </c>
      <c r="AF270" s="2">
        <f t="shared" si="114"/>
        <v>-11.218200809876878</v>
      </c>
      <c r="AG270" s="83"/>
      <c r="AH270" s="6">
        <v>2811884.334291596</v>
      </c>
      <c r="AI270" s="6">
        <v>33615.7706372053</v>
      </c>
      <c r="AJ270" s="6">
        <v>157397.34740737235</v>
      </c>
      <c r="AK270" s="30">
        <f t="shared" si="115"/>
        <v>44071.257274064264</v>
      </c>
      <c r="AL270" s="6"/>
      <c r="AM270" s="6">
        <f t="shared" si="116"/>
        <v>-763955.28549926856</v>
      </c>
      <c r="AN270" s="6">
        <f t="shared" si="117"/>
        <v>543177.37850249116</v>
      </c>
      <c r="AO270" s="7"/>
      <c r="AP270" s="6">
        <f t="shared" si="118"/>
        <v>-220777.9069967774</v>
      </c>
      <c r="AQ270" s="6">
        <f t="shared" si="119"/>
        <v>-8.0212871311138425</v>
      </c>
      <c r="AR270" s="7"/>
      <c r="AS270" s="6">
        <f t="shared" si="120"/>
        <v>220777.9069967774</v>
      </c>
      <c r="AT270" s="6">
        <f t="shared" si="121"/>
        <v>8.0212871311138425</v>
      </c>
      <c r="AU270" s="7"/>
      <c r="AV270" s="6">
        <f t="shared" si="122"/>
        <v>4292746.3212970188</v>
      </c>
      <c r="AW270" s="6">
        <f t="shared" si="123"/>
        <v>155.96375240869855</v>
      </c>
      <c r="AX270" s="21"/>
      <c r="AY270" s="6">
        <f t="shared" si="124"/>
        <v>-71162.599779610304</v>
      </c>
      <c r="AZ270" s="6">
        <f t="shared" si="125"/>
        <v>33615.7706372053</v>
      </c>
      <c r="BA270" s="6">
        <f t="shared" si="126"/>
        <v>44071.257274064264</v>
      </c>
      <c r="BB270" s="6"/>
      <c r="BC270" s="6">
        <f t="shared" si="127"/>
        <v>-12994.374929826794</v>
      </c>
      <c r="BD270" s="6">
        <f t="shared" si="128"/>
        <v>19518.803061486098</v>
      </c>
      <c r="BE270" s="6">
        <f t="shared" si="129"/>
        <v>6524.4281316593042</v>
      </c>
      <c r="BF270" s="6">
        <f t="shared" si="130"/>
        <v>-0.47211070083660783</v>
      </c>
      <c r="BG270" s="6">
        <f t="shared" si="131"/>
        <v>0.70915575721138269</v>
      </c>
      <c r="BH270" s="6">
        <f t="shared" si="132"/>
        <v>0.23704505637477488</v>
      </c>
      <c r="BI270" s="6"/>
      <c r="BJ270" s="6">
        <f t="shared" si="133"/>
        <v>12994.374929826794</v>
      </c>
      <c r="BK270" s="6">
        <f t="shared" si="134"/>
        <v>-19518.803061486098</v>
      </c>
      <c r="BL270" s="6">
        <f t="shared" si="135"/>
        <v>-6524.4281316593042</v>
      </c>
      <c r="BM270" s="6">
        <f t="shared" si="136"/>
        <v>0.47211070083660783</v>
      </c>
      <c r="BN270" s="6">
        <f t="shared" si="137"/>
        <v>-0.70915575721138269</v>
      </c>
      <c r="BO270" s="6">
        <f t="shared" si="138"/>
        <v>-0.23704505637477488</v>
      </c>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8" t="s">
        <v>0</v>
      </c>
      <c r="DN270" s="84">
        <v>45337</v>
      </c>
      <c r="DY270" s="8" t="s">
        <v>0</v>
      </c>
      <c r="DZ270" s="8">
        <v>0</v>
      </c>
      <c r="EA270" s="8">
        <v>1</v>
      </c>
      <c r="EB270" s="8">
        <v>0</v>
      </c>
      <c r="EC270" s="8">
        <v>0</v>
      </c>
      <c r="ED270" s="8">
        <v>0</v>
      </c>
      <c r="EE270" s="8">
        <v>1</v>
      </c>
      <c r="EF270" s="8" t="s">
        <v>0</v>
      </c>
    </row>
    <row r="271" spans="1:136" ht="12.75" customHeight="1" x14ac:dyDescent="0.2">
      <c r="A271" s="9">
        <v>1676</v>
      </c>
      <c r="B271" s="63"/>
      <c r="C271" s="9">
        <v>9</v>
      </c>
      <c r="D271" s="9" t="s">
        <v>272</v>
      </c>
      <c r="E271" s="9"/>
      <c r="F271" s="2">
        <v>33765</v>
      </c>
      <c r="H271" s="2">
        <v>33779</v>
      </c>
      <c r="I271" s="4">
        <v>2013121.2660400104</v>
      </c>
      <c r="J271" s="4">
        <f t="shared" si="106"/>
        <v>59.621539050496381</v>
      </c>
      <c r="K271" s="4"/>
      <c r="L271" s="4">
        <v>1849549.9294673149</v>
      </c>
      <c r="M271" s="4">
        <f t="shared" si="107"/>
        <v>54.754431139681898</v>
      </c>
      <c r="N271" s="21"/>
      <c r="O271" s="4">
        <f t="shared" si="108"/>
        <v>-303731.92041227763</v>
      </c>
      <c r="P271" s="4">
        <f t="shared" si="109"/>
        <v>-8.9917380743147408</v>
      </c>
      <c r="Q271" s="21"/>
      <c r="R271" s="4">
        <f t="shared" si="110"/>
        <v>1545818.0090550373</v>
      </c>
      <c r="S271" s="4">
        <f t="shared" si="111"/>
        <v>45.762693065367159</v>
      </c>
      <c r="T271" s="21"/>
      <c r="U271" s="21"/>
      <c r="V271" s="21"/>
      <c r="W271" s="22">
        <v>5975363.5354783898</v>
      </c>
      <c r="X271" s="6"/>
      <c r="Y271" s="2">
        <v>1360301.5353559076</v>
      </c>
      <c r="Z271" s="82">
        <f t="shared" si="112"/>
        <v>1230371.0344568233</v>
      </c>
      <c r="AA271" s="82">
        <f t="shared" si="113"/>
        <v>1230553.0083566983</v>
      </c>
      <c r="AB271" s="2"/>
      <c r="AC271" s="2">
        <v>649259.32741059898</v>
      </c>
      <c r="AD271" s="2">
        <v>519382.67733636399</v>
      </c>
      <c r="AE271" s="2">
        <v>-129876.65007423499</v>
      </c>
      <c r="AF271" s="2">
        <f t="shared" si="114"/>
        <v>-3.8464874892413738</v>
      </c>
      <c r="AG271" s="83"/>
      <c r="AH271" s="6">
        <v>3495554.4702222347</v>
      </c>
      <c r="AI271" s="6">
        <v>41525.363728312477</v>
      </c>
      <c r="AJ271" s="6">
        <v>196746.68425921616</v>
      </c>
      <c r="AK271" s="30">
        <f t="shared" si="115"/>
        <v>55089.071592580527</v>
      </c>
      <c r="AL271" s="6"/>
      <c r="AM271" s="6">
        <f t="shared" si="116"/>
        <v>-934970.73801840516</v>
      </c>
      <c r="AN271" s="6">
        <f t="shared" si="117"/>
        <v>1230553.0083566983</v>
      </c>
      <c r="AO271" s="7"/>
      <c r="AP271" s="6">
        <f t="shared" si="118"/>
        <v>295582.27033829316</v>
      </c>
      <c r="AQ271" s="6">
        <f t="shared" si="119"/>
        <v>8.7504742691699917</v>
      </c>
      <c r="AR271" s="7"/>
      <c r="AS271" s="6">
        <f t="shared" si="120"/>
        <v>-295582.27033829316</v>
      </c>
      <c r="AT271" s="6">
        <f t="shared" si="121"/>
        <v>-8.7504742691699917</v>
      </c>
      <c r="AU271" s="7"/>
      <c r="AV271" s="6">
        <f t="shared" si="122"/>
        <v>1553967.6591290217</v>
      </c>
      <c r="AW271" s="6">
        <f t="shared" si="123"/>
        <v>46.003956870511907</v>
      </c>
      <c r="AX271" s="21"/>
      <c r="AY271" s="6">
        <f t="shared" si="124"/>
        <v>-88464.785246908606</v>
      </c>
      <c r="AZ271" s="6">
        <f t="shared" si="125"/>
        <v>41525.363728312477</v>
      </c>
      <c r="BA271" s="6">
        <f t="shared" si="126"/>
        <v>55089.071592580527</v>
      </c>
      <c r="BB271" s="6"/>
      <c r="BC271" s="6">
        <f t="shared" si="127"/>
        <v>-16417.383314159662</v>
      </c>
      <c r="BD271" s="6">
        <f t="shared" si="128"/>
        <v>24567.033388144115</v>
      </c>
      <c r="BE271" s="6">
        <f t="shared" si="129"/>
        <v>8149.6500739844523</v>
      </c>
      <c r="BF271" s="6">
        <f t="shared" si="130"/>
        <v>-0.48602336700789434</v>
      </c>
      <c r="BG271" s="6">
        <f t="shared" si="131"/>
        <v>0.7272871721526426</v>
      </c>
      <c r="BH271" s="6">
        <f t="shared" si="132"/>
        <v>0.24126380514474829</v>
      </c>
      <c r="BI271" s="6"/>
      <c r="BJ271" s="6">
        <f t="shared" si="133"/>
        <v>16417.383314159662</v>
      </c>
      <c r="BK271" s="6">
        <f t="shared" si="134"/>
        <v>-24567.033388144115</v>
      </c>
      <c r="BL271" s="6">
        <f t="shared" si="135"/>
        <v>-8149.6500739844523</v>
      </c>
      <c r="BM271" s="6">
        <f t="shared" si="136"/>
        <v>0.48602336700789434</v>
      </c>
      <c r="BN271" s="6">
        <f t="shared" si="137"/>
        <v>-0.7272871721526426</v>
      </c>
      <c r="BO271" s="6">
        <f t="shared" si="138"/>
        <v>-0.24126380514474829</v>
      </c>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8" t="s">
        <v>0</v>
      </c>
      <c r="DN271" s="84">
        <v>45642</v>
      </c>
      <c r="DY271" s="8" t="s">
        <v>0</v>
      </c>
      <c r="DZ271" s="8">
        <v>0</v>
      </c>
      <c r="EA271" s="8">
        <v>1</v>
      </c>
      <c r="EB271" s="8">
        <v>0</v>
      </c>
      <c r="EC271" s="8">
        <v>0</v>
      </c>
      <c r="ED271" s="8">
        <v>0</v>
      </c>
      <c r="EE271" s="8">
        <v>1</v>
      </c>
      <c r="EF271" s="8" t="s">
        <v>0</v>
      </c>
    </row>
    <row r="272" spans="1:136" ht="12.75" customHeight="1" x14ac:dyDescent="0.2">
      <c r="A272" s="9">
        <v>664</v>
      </c>
      <c r="B272" s="63"/>
      <c r="C272" s="9">
        <v>9</v>
      </c>
      <c r="D272" s="9" t="s">
        <v>291</v>
      </c>
      <c r="E272" s="9"/>
      <c r="F272" s="2">
        <v>37274</v>
      </c>
      <c r="H272" s="2">
        <v>37653</v>
      </c>
      <c r="I272" s="4">
        <v>2225560.984297541</v>
      </c>
      <c r="J272" s="4">
        <f t="shared" si="106"/>
        <v>59.708133935116727</v>
      </c>
      <c r="K272" s="4"/>
      <c r="L272" s="4">
        <v>2390591.3298150683</v>
      </c>
      <c r="M272" s="4">
        <f t="shared" si="107"/>
        <v>63.490062672697213</v>
      </c>
      <c r="N272" s="21"/>
      <c r="O272" s="4">
        <f t="shared" si="108"/>
        <v>526015.63367308478</v>
      </c>
      <c r="P272" s="4">
        <f t="shared" si="109"/>
        <v>13.97008561530515</v>
      </c>
      <c r="Q272" s="21"/>
      <c r="R272" s="4">
        <f t="shared" si="110"/>
        <v>2916606.9634881532</v>
      </c>
      <c r="S272" s="4">
        <f t="shared" si="111"/>
        <v>77.460148288002372</v>
      </c>
      <c r="T272" s="21"/>
      <c r="U272" s="21"/>
      <c r="V272" s="21"/>
      <c r="W272" s="22">
        <v>8736665.6075143404</v>
      </c>
      <c r="X272" s="6"/>
      <c r="Y272" s="2">
        <v>1167542.6361550824</v>
      </c>
      <c r="Z272" s="82">
        <f t="shared" si="112"/>
        <v>828558.8390999143</v>
      </c>
      <c r="AA272" s="82">
        <f t="shared" si="113"/>
        <v>828681.38431514159</v>
      </c>
      <c r="AB272" s="2"/>
      <c r="AC272" s="2">
        <v>803167.35196372902</v>
      </c>
      <c r="AD272" s="2">
        <v>467595.629884895</v>
      </c>
      <c r="AE272" s="2">
        <v>-335571.72207883402</v>
      </c>
      <c r="AF272" s="2">
        <f t="shared" si="114"/>
        <v>-9.0028363491665502</v>
      </c>
      <c r="AG272" s="83"/>
      <c r="AH272" s="6">
        <v>6109458.997986326</v>
      </c>
      <c r="AI272" s="6">
        <v>100847.31191161595</v>
      </c>
      <c r="AJ272" s="6">
        <v>236096.021111059</v>
      </c>
      <c r="AK272" s="30">
        <f t="shared" si="115"/>
        <v>66106.885911096528</v>
      </c>
      <c r="AL272" s="6"/>
      <c r="AM272" s="6">
        <f t="shared" si="116"/>
        <v>-1367034.2636690682</v>
      </c>
      <c r="AN272" s="6">
        <f t="shared" si="117"/>
        <v>828681.38431514159</v>
      </c>
      <c r="AO272" s="7"/>
      <c r="AP272" s="6">
        <f t="shared" si="118"/>
        <v>-538352.87935392663</v>
      </c>
      <c r="AQ272" s="6">
        <f t="shared" si="119"/>
        <v>-14.297741995430023</v>
      </c>
      <c r="AR272" s="7"/>
      <c r="AS272" s="6">
        <f t="shared" si="120"/>
        <v>538352.87935392663</v>
      </c>
      <c r="AT272" s="6">
        <f t="shared" si="121"/>
        <v>14.297741995430023</v>
      </c>
      <c r="AU272" s="7"/>
      <c r="AV272" s="6">
        <f t="shared" si="122"/>
        <v>2928944.2091689948</v>
      </c>
      <c r="AW272" s="6">
        <f t="shared" si="123"/>
        <v>77.787804668127237</v>
      </c>
      <c r="AX272" s="21"/>
      <c r="AY272" s="6">
        <f t="shared" si="124"/>
        <v>-154616.95214187077</v>
      </c>
      <c r="AZ272" s="6">
        <f t="shared" si="125"/>
        <v>100847.31191161595</v>
      </c>
      <c r="BA272" s="6">
        <f t="shared" si="126"/>
        <v>66106.885911096528</v>
      </c>
      <c r="BB272" s="6"/>
      <c r="BC272" s="6">
        <f t="shared" si="127"/>
        <v>-423.84272273622628</v>
      </c>
      <c r="BD272" s="6">
        <f t="shared" si="128"/>
        <v>12761.088403578033</v>
      </c>
      <c r="BE272" s="6">
        <f t="shared" si="129"/>
        <v>12337.245680841806</v>
      </c>
      <c r="BF272" s="6">
        <f t="shared" si="130"/>
        <v>-1.125654589903132E-2</v>
      </c>
      <c r="BG272" s="6">
        <f t="shared" si="131"/>
        <v>0.33891292602390333</v>
      </c>
      <c r="BH272" s="6">
        <f t="shared" si="132"/>
        <v>0.32765638012487203</v>
      </c>
      <c r="BI272" s="6"/>
      <c r="BJ272" s="6">
        <f t="shared" si="133"/>
        <v>423.84272273622628</v>
      </c>
      <c r="BK272" s="6">
        <f t="shared" si="134"/>
        <v>-12761.088403578033</v>
      </c>
      <c r="BL272" s="6">
        <f t="shared" si="135"/>
        <v>-12337.245680841806</v>
      </c>
      <c r="BM272" s="6">
        <f t="shared" si="136"/>
        <v>1.125654589903132E-2</v>
      </c>
      <c r="BN272" s="6">
        <f t="shared" si="137"/>
        <v>-0.33891292602390333</v>
      </c>
      <c r="BO272" s="6">
        <f t="shared" si="138"/>
        <v>-0.32765638012487203</v>
      </c>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8" t="s">
        <v>0</v>
      </c>
      <c r="DN272" s="84">
        <v>46039</v>
      </c>
      <c r="DY272" s="8" t="s">
        <v>0</v>
      </c>
      <c r="DZ272" s="8">
        <v>0</v>
      </c>
      <c r="EA272" s="8">
        <v>1</v>
      </c>
      <c r="EB272" s="8">
        <v>0</v>
      </c>
      <c r="EC272" s="8">
        <v>0</v>
      </c>
      <c r="ED272" s="8">
        <v>0</v>
      </c>
      <c r="EE272" s="8">
        <v>1</v>
      </c>
      <c r="EF272" s="8" t="s">
        <v>0</v>
      </c>
    </row>
    <row r="273" spans="1:136" ht="12.75" customHeight="1" x14ac:dyDescent="0.2">
      <c r="A273" s="9">
        <v>718</v>
      </c>
      <c r="B273" s="63"/>
      <c r="C273" s="9">
        <v>9</v>
      </c>
      <c r="D273" s="9" t="s">
        <v>320</v>
      </c>
      <c r="E273" s="9"/>
      <c r="F273" s="2">
        <v>44394</v>
      </c>
      <c r="H273" s="2">
        <v>44371</v>
      </c>
      <c r="I273" s="4">
        <v>2959509.1004098384</v>
      </c>
      <c r="J273" s="4">
        <f t="shared" si="106"/>
        <v>66.664619101902019</v>
      </c>
      <c r="K273" s="4"/>
      <c r="L273" s="4">
        <v>2458586.2382420059</v>
      </c>
      <c r="M273" s="4">
        <f t="shared" si="107"/>
        <v>55.409754980550495</v>
      </c>
      <c r="N273" s="21"/>
      <c r="O273" s="4">
        <f t="shared" si="108"/>
        <v>410985.63054262334</v>
      </c>
      <c r="P273" s="4">
        <f t="shared" si="109"/>
        <v>9.2624829402678177</v>
      </c>
      <c r="Q273" s="21"/>
      <c r="R273" s="4">
        <f t="shared" si="110"/>
        <v>2869571.8687846293</v>
      </c>
      <c r="S273" s="4">
        <f t="shared" si="111"/>
        <v>64.672237920818304</v>
      </c>
      <c r="T273" s="21"/>
      <c r="U273" s="21"/>
      <c r="V273" s="21"/>
      <c r="W273" s="22">
        <v>12403949.747618143</v>
      </c>
      <c r="X273" s="6"/>
      <c r="Y273" s="2">
        <v>1124656.4347787939</v>
      </c>
      <c r="Z273" s="82">
        <f t="shared" si="112"/>
        <v>1706942.1541144582</v>
      </c>
      <c r="AA273" s="82">
        <f t="shared" si="113"/>
        <v>1707194.6136668588</v>
      </c>
      <c r="AB273" s="2"/>
      <c r="AC273" s="2">
        <v>1192253.7122720301</v>
      </c>
      <c r="AD273" s="2">
        <v>1774841.2632442301</v>
      </c>
      <c r="AE273" s="2">
        <v>582587.5509722</v>
      </c>
      <c r="AF273" s="2">
        <f t="shared" si="114"/>
        <v>13.1231146319818</v>
      </c>
      <c r="AG273" s="83"/>
      <c r="AH273" s="6">
        <v>12640456.619555501</v>
      </c>
      <c r="AI273" s="6">
        <v>79095.930911071264</v>
      </c>
      <c r="AJ273" s="6">
        <v>226727.13138442967</v>
      </c>
      <c r="AK273" s="30">
        <f t="shared" si="115"/>
        <v>63483.596787640316</v>
      </c>
      <c r="AL273" s="6"/>
      <c r="AM273" s="6">
        <f t="shared" si="116"/>
        <v>-1940857.6534323378</v>
      </c>
      <c r="AN273" s="6">
        <f t="shared" si="117"/>
        <v>1707194.6136668588</v>
      </c>
      <c r="AO273" s="7"/>
      <c r="AP273" s="6">
        <f t="shared" si="118"/>
        <v>-233663.03976547904</v>
      </c>
      <c r="AQ273" s="6">
        <f t="shared" si="119"/>
        <v>-5.2661206591124614</v>
      </c>
      <c r="AR273" s="7"/>
      <c r="AS273" s="6">
        <f t="shared" si="120"/>
        <v>233663.03976547904</v>
      </c>
      <c r="AT273" s="6">
        <f t="shared" si="121"/>
        <v>5.2661206591124614</v>
      </c>
      <c r="AU273" s="7"/>
      <c r="AV273" s="6">
        <f t="shared" si="122"/>
        <v>2692249.278007485</v>
      </c>
      <c r="AW273" s="6">
        <f t="shared" si="123"/>
        <v>60.675875639662955</v>
      </c>
      <c r="AX273" s="21"/>
      <c r="AY273" s="6">
        <f t="shared" si="124"/>
        <v>-319902.11847585608</v>
      </c>
      <c r="AZ273" s="6">
        <f t="shared" si="125"/>
        <v>79095.930911071264</v>
      </c>
      <c r="BA273" s="6">
        <f t="shared" si="126"/>
        <v>63483.596787640316</v>
      </c>
      <c r="BB273" s="6"/>
      <c r="BC273" s="6">
        <f t="shared" si="127"/>
        <v>-130433.85517796715</v>
      </c>
      <c r="BD273" s="6">
        <f t="shared" si="128"/>
        <v>-46888.735599177147</v>
      </c>
      <c r="BE273" s="6">
        <f t="shared" si="129"/>
        <v>-177322.5907771443</v>
      </c>
      <c r="BF273" s="6">
        <f t="shared" si="130"/>
        <v>-2.9396194626663172</v>
      </c>
      <c r="BG273" s="6">
        <f t="shared" si="131"/>
        <v>-1.0567428184890391</v>
      </c>
      <c r="BH273" s="6">
        <f t="shared" si="132"/>
        <v>-3.9963622811553559</v>
      </c>
      <c r="BI273" s="6"/>
      <c r="BJ273" s="6">
        <f t="shared" si="133"/>
        <v>130433.85517796715</v>
      </c>
      <c r="BK273" s="6">
        <f t="shared" si="134"/>
        <v>46888.735599177147</v>
      </c>
      <c r="BL273" s="6">
        <f t="shared" si="135"/>
        <v>177322.5907771443</v>
      </c>
      <c r="BM273" s="6">
        <f t="shared" si="136"/>
        <v>2.9396194626663172</v>
      </c>
      <c r="BN273" s="6">
        <f t="shared" si="137"/>
        <v>1.0567428184890391</v>
      </c>
      <c r="BO273" s="6">
        <f t="shared" si="138"/>
        <v>3.9963622811553559</v>
      </c>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8" t="s">
        <v>0</v>
      </c>
      <c r="DN273" s="84">
        <v>46194</v>
      </c>
      <c r="DY273" s="8" t="s">
        <v>0</v>
      </c>
      <c r="DZ273" s="8">
        <v>0</v>
      </c>
      <c r="EA273" s="8">
        <v>1</v>
      </c>
      <c r="EB273" s="8">
        <v>0</v>
      </c>
      <c r="EC273" s="8">
        <v>0</v>
      </c>
      <c r="ED273" s="8">
        <v>0</v>
      </c>
      <c r="EE273" s="8">
        <v>1</v>
      </c>
      <c r="EF273" s="8" t="s">
        <v>0</v>
      </c>
    </row>
    <row r="274" spans="1:136" ht="12.75" customHeight="1" x14ac:dyDescent="0.2">
      <c r="A274" s="9">
        <v>687</v>
      </c>
      <c r="B274" s="63"/>
      <c r="C274" s="9">
        <v>9</v>
      </c>
      <c r="D274" s="9" t="s">
        <v>338</v>
      </c>
      <c r="E274" s="9"/>
      <c r="F274" s="2">
        <v>48019</v>
      </c>
      <c r="H274" s="2">
        <v>48544</v>
      </c>
      <c r="I274" s="4">
        <v>3526191.229803469</v>
      </c>
      <c r="J274" s="4">
        <f t="shared" si="106"/>
        <v>73.433249959463311</v>
      </c>
      <c r="K274" s="4"/>
      <c r="L274" s="4">
        <v>3114767.9466720428</v>
      </c>
      <c r="M274" s="4">
        <f t="shared" si="107"/>
        <v>64.163809053066146</v>
      </c>
      <c r="N274" s="21"/>
      <c r="O274" s="4">
        <f t="shared" si="108"/>
        <v>1544857.5046938262</v>
      </c>
      <c r="P274" s="4">
        <f t="shared" si="109"/>
        <v>31.823860923982906</v>
      </c>
      <c r="Q274" s="21"/>
      <c r="R274" s="4">
        <f t="shared" si="110"/>
        <v>4659625.4513658695</v>
      </c>
      <c r="S274" s="4">
        <f t="shared" si="111"/>
        <v>95.987669977049052</v>
      </c>
      <c r="T274" s="21"/>
      <c r="U274" s="21"/>
      <c r="V274" s="21"/>
      <c r="W274" s="22">
        <v>12888083.333212491</v>
      </c>
      <c r="X274" s="6"/>
      <c r="Y274" s="2">
        <v>2161594.938931921</v>
      </c>
      <c r="Z274" s="82">
        <f t="shared" si="112"/>
        <v>566990.01655927696</v>
      </c>
      <c r="AA274" s="82">
        <f t="shared" si="113"/>
        <v>567073.87531538715</v>
      </c>
      <c r="AB274" s="2"/>
      <c r="AC274" s="2">
        <v>2515787.4088856899</v>
      </c>
      <c r="AD274" s="2">
        <v>938428.02837703796</v>
      </c>
      <c r="AE274" s="2">
        <v>-1577359.380508652</v>
      </c>
      <c r="AF274" s="2">
        <f t="shared" si="114"/>
        <v>-32.848651169508983</v>
      </c>
      <c r="AG274" s="83"/>
      <c r="AH274" s="6">
        <v>10006191.58676347</v>
      </c>
      <c r="AI274" s="6">
        <v>102824.71018439269</v>
      </c>
      <c r="AJ274" s="6">
        <v>196746.6842592152</v>
      </c>
      <c r="AK274" s="30">
        <f t="shared" si="115"/>
        <v>55089.071592580258</v>
      </c>
      <c r="AL274" s="6"/>
      <c r="AM274" s="6">
        <f t="shared" si="116"/>
        <v>-2016610.4897468241</v>
      </c>
      <c r="AN274" s="6">
        <f t="shared" si="117"/>
        <v>567073.87531538715</v>
      </c>
      <c r="AO274" s="7"/>
      <c r="AP274" s="6">
        <f t="shared" si="118"/>
        <v>-1449536.6144314371</v>
      </c>
      <c r="AQ274" s="6">
        <f t="shared" si="119"/>
        <v>-29.860263151603434</v>
      </c>
      <c r="AR274" s="7"/>
      <c r="AS274" s="6">
        <f t="shared" si="120"/>
        <v>1449536.6144314371</v>
      </c>
      <c r="AT274" s="6">
        <f t="shared" si="121"/>
        <v>29.860263151603434</v>
      </c>
      <c r="AU274" s="7"/>
      <c r="AV274" s="6">
        <f t="shared" si="122"/>
        <v>4564304.5611034799</v>
      </c>
      <c r="AW274" s="6">
        <f t="shared" si="123"/>
        <v>94.024072204669579</v>
      </c>
      <c r="AX274" s="21"/>
      <c r="AY274" s="6">
        <f t="shared" si="124"/>
        <v>-253234.67203936219</v>
      </c>
      <c r="AZ274" s="6">
        <f t="shared" si="125"/>
        <v>102824.71018439269</v>
      </c>
      <c r="BA274" s="6">
        <f t="shared" si="126"/>
        <v>55089.071592580258</v>
      </c>
      <c r="BB274" s="6"/>
      <c r="BC274" s="6">
        <f t="shared" si="127"/>
        <v>-63039.170041020581</v>
      </c>
      <c r="BD274" s="6">
        <f t="shared" si="128"/>
        <v>-32281.720221368516</v>
      </c>
      <c r="BE274" s="6">
        <f t="shared" si="129"/>
        <v>-95320.89026238909</v>
      </c>
      <c r="BF274" s="6">
        <f t="shared" si="130"/>
        <v>-1.2985985918140364</v>
      </c>
      <c r="BG274" s="6">
        <f t="shared" si="131"/>
        <v>-0.66499918056543583</v>
      </c>
      <c r="BH274" s="6">
        <f t="shared" si="132"/>
        <v>-1.963597772379472</v>
      </c>
      <c r="BI274" s="6"/>
      <c r="BJ274" s="6">
        <f t="shared" si="133"/>
        <v>63039.170041020581</v>
      </c>
      <c r="BK274" s="6">
        <f t="shared" si="134"/>
        <v>32281.720221368516</v>
      </c>
      <c r="BL274" s="6">
        <f t="shared" si="135"/>
        <v>95320.89026238909</v>
      </c>
      <c r="BM274" s="6">
        <f t="shared" si="136"/>
        <v>1.2985985918140364</v>
      </c>
      <c r="BN274" s="6">
        <f t="shared" si="137"/>
        <v>0.66499918056543583</v>
      </c>
      <c r="BO274" s="6">
        <f t="shared" si="138"/>
        <v>1.963597772379472</v>
      </c>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8" t="s">
        <v>0</v>
      </c>
      <c r="DN274" s="84">
        <v>46241</v>
      </c>
      <c r="DY274" s="8" t="s">
        <v>0</v>
      </c>
      <c r="DZ274" s="8">
        <v>0</v>
      </c>
      <c r="EA274" s="8">
        <v>1</v>
      </c>
      <c r="EB274" s="8">
        <v>0</v>
      </c>
      <c r="EC274" s="8">
        <v>0</v>
      </c>
      <c r="ED274" s="8">
        <v>0</v>
      </c>
      <c r="EE274" s="8">
        <v>1</v>
      </c>
      <c r="EF274" s="8" t="s">
        <v>0</v>
      </c>
    </row>
    <row r="275" spans="1:136" ht="12.75" customHeight="1" x14ac:dyDescent="0.2">
      <c r="A275" s="9">
        <v>715</v>
      </c>
      <c r="B275" s="63"/>
      <c r="C275" s="9">
        <v>9</v>
      </c>
      <c r="D275" s="9" t="s">
        <v>351</v>
      </c>
      <c r="E275" s="9"/>
      <c r="F275" s="2">
        <v>54588</v>
      </c>
      <c r="H275" s="2">
        <v>54589</v>
      </c>
      <c r="I275" s="4">
        <v>132192.30261476897</v>
      </c>
      <c r="J275" s="4">
        <f t="shared" si="106"/>
        <v>2.4216366713337907</v>
      </c>
      <c r="K275" s="4"/>
      <c r="L275" s="4">
        <v>2279327.9882506281</v>
      </c>
      <c r="M275" s="4">
        <f t="shared" si="107"/>
        <v>41.754345898452584</v>
      </c>
      <c r="N275" s="21"/>
      <c r="O275" s="4">
        <f t="shared" si="108"/>
        <v>-787000.68053552404</v>
      </c>
      <c r="P275" s="4">
        <f t="shared" si="109"/>
        <v>-14.416836368783528</v>
      </c>
      <c r="Q275" s="21"/>
      <c r="R275" s="4">
        <f t="shared" si="110"/>
        <v>1492327.307715104</v>
      </c>
      <c r="S275" s="4">
        <f t="shared" si="111"/>
        <v>27.337509529669052</v>
      </c>
      <c r="T275" s="21"/>
      <c r="U275" s="21"/>
      <c r="V275" s="21"/>
      <c r="W275" s="22">
        <v>12619747.302417668</v>
      </c>
      <c r="X275" s="6"/>
      <c r="Y275" s="2">
        <v>1594740.7387518734</v>
      </c>
      <c r="Z275" s="82">
        <f t="shared" si="112"/>
        <v>2739469.3223115322</v>
      </c>
      <c r="AA275" s="82">
        <f t="shared" si="113"/>
        <v>2739874.4943305477</v>
      </c>
      <c r="AB275" s="2"/>
      <c r="AC275" s="2">
        <v>1401228.0977944499</v>
      </c>
      <c r="AD275" s="2">
        <v>2545935.71140442</v>
      </c>
      <c r="AE275" s="2">
        <v>1144707.6136099701</v>
      </c>
      <c r="AF275" s="2">
        <f t="shared" si="114"/>
        <v>20.969949688758888</v>
      </c>
      <c r="AG275" s="83"/>
      <c r="AH275" s="6">
        <v>8475685.2277204413</v>
      </c>
      <c r="AI275" s="6">
        <v>83050.727456624751</v>
      </c>
      <c r="AJ275" s="6">
        <v>547143.16003515222</v>
      </c>
      <c r="AK275" s="30">
        <f t="shared" si="115"/>
        <v>153200.08480984264</v>
      </c>
      <c r="AL275" s="6"/>
      <c r="AM275" s="6">
        <f t="shared" si="116"/>
        <v>-1974623.6992763295</v>
      </c>
      <c r="AN275" s="6">
        <f t="shared" si="117"/>
        <v>2739874.4943305477</v>
      </c>
      <c r="AO275" s="7"/>
      <c r="AP275" s="6">
        <f t="shared" si="118"/>
        <v>765250.79505421827</v>
      </c>
      <c r="AQ275" s="6">
        <f t="shared" si="119"/>
        <v>14.018406548099769</v>
      </c>
      <c r="AR275" s="7"/>
      <c r="AS275" s="6">
        <f t="shared" si="120"/>
        <v>-765250.79505421827</v>
      </c>
      <c r="AT275" s="6">
        <f t="shared" si="121"/>
        <v>-14.018406548099769</v>
      </c>
      <c r="AU275" s="7"/>
      <c r="AV275" s="6">
        <f t="shared" si="122"/>
        <v>1514077.1931964098</v>
      </c>
      <c r="AW275" s="6">
        <f t="shared" si="123"/>
        <v>27.735939350352815</v>
      </c>
      <c r="AX275" s="21"/>
      <c r="AY275" s="6">
        <f t="shared" si="124"/>
        <v>-214500.92678516178</v>
      </c>
      <c r="AZ275" s="6">
        <f t="shared" si="125"/>
        <v>83050.727456624751</v>
      </c>
      <c r="BA275" s="6">
        <f t="shared" si="126"/>
        <v>153200.08480984264</v>
      </c>
      <c r="BB275" s="6"/>
      <c r="BC275" s="6">
        <f t="shared" si="127"/>
        <v>-57443.288398376593</v>
      </c>
      <c r="BD275" s="6">
        <f t="shared" si="128"/>
        <v>79193.173879682319</v>
      </c>
      <c r="BE275" s="6">
        <f t="shared" si="129"/>
        <v>21749.885481305726</v>
      </c>
      <c r="BF275" s="6">
        <f t="shared" si="130"/>
        <v>-1.0522868782790782</v>
      </c>
      <c r="BG275" s="6">
        <f t="shared" si="131"/>
        <v>1.4507166989628373</v>
      </c>
      <c r="BH275" s="6">
        <f t="shared" si="132"/>
        <v>0.39842982068375909</v>
      </c>
      <c r="BI275" s="6"/>
      <c r="BJ275" s="6">
        <f t="shared" si="133"/>
        <v>57443.288398376593</v>
      </c>
      <c r="BK275" s="6">
        <f t="shared" si="134"/>
        <v>-79193.173879682319</v>
      </c>
      <c r="BL275" s="6">
        <f t="shared" si="135"/>
        <v>-21749.885481305726</v>
      </c>
      <c r="BM275" s="6">
        <f t="shared" si="136"/>
        <v>1.0522868782790782</v>
      </c>
      <c r="BN275" s="6">
        <f t="shared" si="137"/>
        <v>-1.4507166989628373</v>
      </c>
      <c r="BO275" s="6">
        <f t="shared" si="138"/>
        <v>-0.39842982068375909</v>
      </c>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8" t="s">
        <v>0</v>
      </c>
      <c r="DN275" s="84">
        <v>46475</v>
      </c>
      <c r="DY275" s="8" t="s">
        <v>0</v>
      </c>
      <c r="DZ275" s="8">
        <v>0</v>
      </c>
      <c r="EA275" s="8">
        <v>1</v>
      </c>
      <c r="EB275" s="8">
        <v>0</v>
      </c>
      <c r="EC275" s="8">
        <v>0</v>
      </c>
      <c r="ED275" s="8">
        <v>0</v>
      </c>
      <c r="EE275" s="8">
        <v>1</v>
      </c>
      <c r="EF275" s="8" t="s">
        <v>0</v>
      </c>
    </row>
    <row r="276" spans="1:136" ht="12.75" customHeight="1" x14ac:dyDescent="0.2">
      <c r="A276" s="9">
        <v>744</v>
      </c>
      <c r="B276" s="63"/>
      <c r="C276" s="9">
        <v>10</v>
      </c>
      <c r="D276" s="9" t="s">
        <v>80</v>
      </c>
      <c r="E276" s="9"/>
      <c r="F276" s="2">
        <v>6657</v>
      </c>
      <c r="H276" s="2">
        <v>6847</v>
      </c>
      <c r="I276" s="4">
        <v>11874.42993535602</v>
      </c>
      <c r="J276" s="4">
        <f t="shared" ref="J276:J339" si="139">I276/$F276</f>
        <v>1.7837509291506715</v>
      </c>
      <c r="K276" s="4"/>
      <c r="L276" s="4">
        <v>-115278.43693639094</v>
      </c>
      <c r="M276" s="4">
        <f t="shared" ref="M276:M339" si="140">L276/$H276</f>
        <v>-16.836342476470122</v>
      </c>
      <c r="N276" s="21"/>
      <c r="O276" s="4">
        <f t="shared" ref="O276:O339" si="141">AS276+$BL276</f>
        <v>136827.47050792264</v>
      </c>
      <c r="P276" s="4">
        <f t="shared" ref="P276:P339" si="142">O276/$H276</f>
        <v>19.983565139173745</v>
      </c>
      <c r="Q276" s="21"/>
      <c r="R276" s="4">
        <f t="shared" ref="R276:R339" si="143">$L276+O276</f>
        <v>21549.033571531705</v>
      </c>
      <c r="S276" s="4">
        <f t="shared" ref="S276:S339" si="144">R276/$H276</f>
        <v>3.1472226627036228</v>
      </c>
      <c r="T276" s="21"/>
      <c r="U276" s="21"/>
      <c r="V276" s="21"/>
      <c r="W276" s="22">
        <v>1380847.4684834529</v>
      </c>
      <c r="X276" s="6"/>
      <c r="Y276" s="2">
        <v>27847.043973467957</v>
      </c>
      <c r="Z276" s="82">
        <f t="shared" ref="Z276:Z339" si="145">Y276+AF276*H276</f>
        <v>79613.567692343015</v>
      </c>
      <c r="AA276" s="82">
        <f t="shared" ref="AA276:AA339" si="146">Z276*$Y$18/Z$18</f>
        <v>79625.342669963764</v>
      </c>
      <c r="AB276" s="2"/>
      <c r="AC276" s="2">
        <v>4242.0559305976403</v>
      </c>
      <c r="AD276" s="2">
        <v>54572.090748262497</v>
      </c>
      <c r="AE276" s="2">
        <v>50330.034817664855</v>
      </c>
      <c r="AF276" s="2">
        <f t="shared" ref="AF276:AF339" si="147">AE276/F276</f>
        <v>7.5604679011063327</v>
      </c>
      <c r="AG276" s="83"/>
      <c r="AH276" s="6">
        <v>613403.19686750998</v>
      </c>
      <c r="AI276" s="6">
        <v>9886.9913638839207</v>
      </c>
      <c r="AJ276" s="6">
        <v>18737.779453258678</v>
      </c>
      <c r="AK276" s="30">
        <f t="shared" ref="AK276:AK339" si="148">AJ276*AK$9</f>
        <v>5246.5782469124306</v>
      </c>
      <c r="AL276" s="6"/>
      <c r="AM276" s="6">
        <f t="shared" ref="AM276:AM339" si="149">-W276*(AA$18/W$17)</f>
        <v>-216062.49879748252</v>
      </c>
      <c r="AN276" s="6">
        <f t="shared" ref="AN276:AN339" si="150">AA276</f>
        <v>79625.342669963764</v>
      </c>
      <c r="AO276" s="7"/>
      <c r="AP276" s="6">
        <f t="shared" ref="AP276:AP339" si="151">$AM276+AN276</f>
        <v>-136437.15612751874</v>
      </c>
      <c r="AQ276" s="6">
        <f t="shared" ref="AQ276:AQ339" si="152">AP276/$H276</f>
        <v>-19.926559971888235</v>
      </c>
      <c r="AR276" s="7"/>
      <c r="AS276" s="6">
        <f t="shared" ref="AS276:AS339" si="153">-AP276</f>
        <v>136437.15612751874</v>
      </c>
      <c r="AT276" s="6">
        <f t="shared" ref="AT276:AT339" si="154">AS276/$H276</f>
        <v>19.926559971888235</v>
      </c>
      <c r="AU276" s="7"/>
      <c r="AV276" s="6">
        <f t="shared" ref="AV276:AV339" si="155">$L276+AS276</f>
        <v>21158.719191127806</v>
      </c>
      <c r="AW276" s="6">
        <f t="shared" ref="AW276:AW339" si="156">AV276/$H276</f>
        <v>3.090217495418111</v>
      </c>
      <c r="AX276" s="21"/>
      <c r="AY276" s="6">
        <f t="shared" ref="AY276:AY339" si="157">-AH276*($AI$17+$AK$17)/$AH$17</f>
        <v>-15523.883991200266</v>
      </c>
      <c r="AZ276" s="6">
        <f t="shared" ref="AZ276:AZ339" si="158">AI276</f>
        <v>9886.9913638839207</v>
      </c>
      <c r="BA276" s="6">
        <f t="shared" ref="BA276:BA339" si="159">AK276</f>
        <v>5246.5782469124306</v>
      </c>
      <c r="BB276" s="6"/>
      <c r="BC276" s="6">
        <f t="shared" ref="BC276:BC339" si="160">$AY276*(AZ$10/-$AY$10)+AZ276</f>
        <v>-280.85656236459363</v>
      </c>
      <c r="BD276" s="6">
        <f t="shared" ref="BD276:BD339" si="161">$AY276*(BA$10/-$AY$10)+BA276</f>
        <v>-109.45781803931186</v>
      </c>
      <c r="BE276" s="6">
        <f t="shared" ref="BE276:BE339" si="162">BC276+BD276</f>
        <v>-390.31438040390549</v>
      </c>
      <c r="BF276" s="6">
        <f t="shared" ref="BF276:BF339" si="163">BC276/$H276</f>
        <v>-4.1018922501036018E-2</v>
      </c>
      <c r="BG276" s="6">
        <f t="shared" ref="BG276:BG339" si="164">BD276/$H276</f>
        <v>-1.5986244784476685E-2</v>
      </c>
      <c r="BH276" s="6">
        <f t="shared" ref="BH276:BH339" si="165">BE276/$H276</f>
        <v>-5.7005167285512706E-2</v>
      </c>
      <c r="BI276" s="6"/>
      <c r="BJ276" s="6">
        <f t="shared" ref="BJ276:BJ339" si="166">-BC276</f>
        <v>280.85656236459363</v>
      </c>
      <c r="BK276" s="6">
        <f t="shared" ref="BK276:BK339" si="167">-BD276</f>
        <v>109.45781803931186</v>
      </c>
      <c r="BL276" s="6">
        <f t="shared" ref="BL276:BL339" si="168">-BE276</f>
        <v>390.31438040390549</v>
      </c>
      <c r="BM276" s="6">
        <f t="shared" ref="BM276:BM339" si="169">BJ276/$H276</f>
        <v>4.1018922501036018E-2</v>
      </c>
      <c r="BN276" s="6">
        <f t="shared" ref="BN276:BN339" si="170">BK276/$H276</f>
        <v>1.5986244784476685E-2</v>
      </c>
      <c r="BO276" s="6">
        <f t="shared" ref="BO276:BO339" si="171">BL276/$H276</f>
        <v>5.7005167285512706E-2</v>
      </c>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8" t="s">
        <v>0</v>
      </c>
      <c r="DN276" s="84">
        <v>46553</v>
      </c>
      <c r="DY276" s="8" t="s">
        <v>0</v>
      </c>
      <c r="DZ276" s="8">
        <v>0</v>
      </c>
      <c r="EA276" s="8">
        <v>1</v>
      </c>
      <c r="EB276" s="8">
        <v>0</v>
      </c>
      <c r="EC276" s="8">
        <v>0</v>
      </c>
      <c r="ED276" s="8">
        <v>0</v>
      </c>
      <c r="EE276" s="8">
        <v>1</v>
      </c>
      <c r="EF276" s="8" t="s">
        <v>0</v>
      </c>
    </row>
    <row r="277" spans="1:136" ht="12.75" customHeight="1" x14ac:dyDescent="0.2">
      <c r="A277" s="9">
        <v>1723</v>
      </c>
      <c r="B277" s="63"/>
      <c r="C277" s="9">
        <v>10</v>
      </c>
      <c r="D277" s="9" t="s">
        <v>90</v>
      </c>
      <c r="E277" s="9"/>
      <c r="F277" s="2">
        <v>10058</v>
      </c>
      <c r="H277" s="2">
        <v>10149</v>
      </c>
      <c r="I277" s="4">
        <v>416935.20333688683</v>
      </c>
      <c r="J277" s="4">
        <f t="shared" si="139"/>
        <v>41.453092397781553</v>
      </c>
      <c r="K277" s="4"/>
      <c r="L277" s="4">
        <v>96224.814219986321</v>
      </c>
      <c r="M277" s="4">
        <f t="shared" si="140"/>
        <v>9.481211372547671</v>
      </c>
      <c r="N277" s="21"/>
      <c r="O277" s="4">
        <f t="shared" si="141"/>
        <v>34535.740939593074</v>
      </c>
      <c r="P277" s="4">
        <f t="shared" si="142"/>
        <v>3.4028713114191618</v>
      </c>
      <c r="Q277" s="21"/>
      <c r="R277" s="4">
        <f t="shared" si="143"/>
        <v>130760.55515957939</v>
      </c>
      <c r="S277" s="4">
        <f t="shared" si="144"/>
        <v>12.884082683966835</v>
      </c>
      <c r="T277" s="21"/>
      <c r="U277" s="21"/>
      <c r="V277" s="21"/>
      <c r="W277" s="22">
        <v>1473936.0865631117</v>
      </c>
      <c r="X277" s="6"/>
      <c r="Y277" s="2">
        <v>388978.69236463675</v>
      </c>
      <c r="Z277" s="82">
        <f t="shared" si="145"/>
        <v>210046.92332073714</v>
      </c>
      <c r="AA277" s="82">
        <f t="shared" si="146"/>
        <v>210077.98960620959</v>
      </c>
      <c r="AB277" s="2"/>
      <c r="AC277" s="2">
        <v>236066.19012688199</v>
      </c>
      <c r="AD277" s="2">
        <v>58738.795009772701</v>
      </c>
      <c r="AE277" s="2">
        <v>-177327.39511710929</v>
      </c>
      <c r="AF277" s="2">
        <f t="shared" si="147"/>
        <v>-17.630482711981436</v>
      </c>
      <c r="AG277" s="83"/>
      <c r="AH277" s="6">
        <v>649944.25309311156</v>
      </c>
      <c r="AI277" s="6">
        <v>0</v>
      </c>
      <c r="AJ277" s="6">
        <v>8796.7474986086672</v>
      </c>
      <c r="AK277" s="30">
        <f t="shared" si="148"/>
        <v>2463.0892996104271</v>
      </c>
      <c r="AL277" s="6"/>
      <c r="AM277" s="6">
        <f t="shared" si="149"/>
        <v>-230628.1621969202</v>
      </c>
      <c r="AN277" s="6">
        <f t="shared" si="150"/>
        <v>210077.98960620959</v>
      </c>
      <c r="AO277" s="7"/>
      <c r="AP277" s="6">
        <f t="shared" si="151"/>
        <v>-20550.172590710601</v>
      </c>
      <c r="AQ277" s="6">
        <f t="shared" si="152"/>
        <v>-2.0248470382018526</v>
      </c>
      <c r="AR277" s="7"/>
      <c r="AS277" s="6">
        <f t="shared" si="153"/>
        <v>20550.172590710601</v>
      </c>
      <c r="AT277" s="6">
        <f t="shared" si="154"/>
        <v>2.0248470382018526</v>
      </c>
      <c r="AU277" s="7"/>
      <c r="AV277" s="6">
        <f t="shared" si="155"/>
        <v>116774.98681069692</v>
      </c>
      <c r="AW277" s="6">
        <f t="shared" si="156"/>
        <v>11.506058410749525</v>
      </c>
      <c r="AX277" s="21"/>
      <c r="AY277" s="6">
        <f t="shared" si="157"/>
        <v>-16448.657648492906</v>
      </c>
      <c r="AZ277" s="6">
        <f t="shared" si="158"/>
        <v>0</v>
      </c>
      <c r="BA277" s="6">
        <f t="shared" si="159"/>
        <v>2463.0892996104271</v>
      </c>
      <c r="BB277" s="6"/>
      <c r="BC277" s="6">
        <f t="shared" si="160"/>
        <v>-10773.557033510737</v>
      </c>
      <c r="BD277" s="6">
        <f t="shared" si="161"/>
        <v>-3212.0113153717325</v>
      </c>
      <c r="BE277" s="6">
        <f t="shared" si="162"/>
        <v>-13985.568348882469</v>
      </c>
      <c r="BF277" s="6">
        <f t="shared" si="163"/>
        <v>-1.0615387755947125</v>
      </c>
      <c r="BG277" s="6">
        <f t="shared" si="164"/>
        <v>-0.31648549762259653</v>
      </c>
      <c r="BH277" s="6">
        <f t="shared" si="165"/>
        <v>-1.3780242732173089</v>
      </c>
      <c r="BI277" s="6"/>
      <c r="BJ277" s="6">
        <f t="shared" si="166"/>
        <v>10773.557033510737</v>
      </c>
      <c r="BK277" s="6">
        <f t="shared" si="167"/>
        <v>3212.0113153717325</v>
      </c>
      <c r="BL277" s="6">
        <f t="shared" si="168"/>
        <v>13985.568348882469</v>
      </c>
      <c r="BM277" s="6">
        <f t="shared" si="169"/>
        <v>1.0615387755947125</v>
      </c>
      <c r="BN277" s="6">
        <f t="shared" si="170"/>
        <v>0.31648549762259653</v>
      </c>
      <c r="BO277" s="6">
        <f t="shared" si="171"/>
        <v>1.3780242732173089</v>
      </c>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8" t="s">
        <v>0</v>
      </c>
      <c r="DN277" s="84">
        <v>46849</v>
      </c>
      <c r="DY277" s="8" t="s">
        <v>0</v>
      </c>
      <c r="DZ277" s="8">
        <v>0</v>
      </c>
      <c r="EA277" s="8">
        <v>1</v>
      </c>
      <c r="EB277" s="8">
        <v>0</v>
      </c>
      <c r="EC277" s="8">
        <v>0</v>
      </c>
      <c r="ED277" s="8">
        <v>0</v>
      </c>
      <c r="EE277" s="8">
        <v>1</v>
      </c>
      <c r="EF277" s="8" t="s">
        <v>0</v>
      </c>
    </row>
    <row r="278" spans="1:136" ht="12.75" customHeight="1" x14ac:dyDescent="0.2">
      <c r="A278" s="9">
        <v>755</v>
      </c>
      <c r="B278" s="63"/>
      <c r="C278" s="9">
        <v>10</v>
      </c>
      <c r="D278" s="9" t="s">
        <v>93</v>
      </c>
      <c r="E278" s="9"/>
      <c r="F278" s="2">
        <v>10414</v>
      </c>
      <c r="H278" s="2">
        <v>10588</v>
      </c>
      <c r="I278" s="4">
        <v>92484.925018664915</v>
      </c>
      <c r="J278" s="4">
        <f t="shared" si="139"/>
        <v>8.8808262933229223</v>
      </c>
      <c r="K278" s="4"/>
      <c r="L278" s="4">
        <v>175822.53431845503</v>
      </c>
      <c r="M278" s="4">
        <f t="shared" si="140"/>
        <v>16.605830592978375</v>
      </c>
      <c r="N278" s="21"/>
      <c r="O278" s="4">
        <f t="shared" si="141"/>
        <v>103586.06124246182</v>
      </c>
      <c r="P278" s="4">
        <f t="shared" si="142"/>
        <v>9.7833454139083695</v>
      </c>
      <c r="Q278" s="21"/>
      <c r="R278" s="4">
        <f t="shared" si="143"/>
        <v>279408.59556091682</v>
      </c>
      <c r="S278" s="4">
        <f t="shared" si="144"/>
        <v>26.389176006886743</v>
      </c>
      <c r="T278" s="21"/>
      <c r="U278" s="21"/>
      <c r="V278" s="21"/>
      <c r="W278" s="22">
        <v>2189563.5167625602</v>
      </c>
      <c r="X278" s="6"/>
      <c r="Y278" s="2">
        <v>165634.9809108288</v>
      </c>
      <c r="Z278" s="82">
        <f t="shared" si="145"/>
        <v>215867.45383506379</v>
      </c>
      <c r="AA278" s="82">
        <f t="shared" si="146"/>
        <v>215899.38098657367</v>
      </c>
      <c r="AB278" s="2"/>
      <c r="AC278" s="2">
        <v>73164.302840521195</v>
      </c>
      <c r="AD278" s="2">
        <v>122571.270448472</v>
      </c>
      <c r="AE278" s="2">
        <v>49406.967607950806</v>
      </c>
      <c r="AF278" s="2">
        <f t="shared" si="147"/>
        <v>4.7442834269205694</v>
      </c>
      <c r="AG278" s="83"/>
      <c r="AH278" s="6">
        <v>738586.43480473175</v>
      </c>
      <c r="AI278" s="6">
        <v>19773.982727767841</v>
      </c>
      <c r="AJ278" s="6">
        <v>78698.673703686276</v>
      </c>
      <c r="AK278" s="30">
        <f t="shared" si="148"/>
        <v>22035.628637032158</v>
      </c>
      <c r="AL278" s="6"/>
      <c r="AM278" s="6">
        <f t="shared" si="149"/>
        <v>-342603.05754631676</v>
      </c>
      <c r="AN278" s="6">
        <f t="shared" si="150"/>
        <v>215899.38098657367</v>
      </c>
      <c r="AO278" s="7"/>
      <c r="AP278" s="6">
        <f t="shared" si="151"/>
        <v>-126703.67655974309</v>
      </c>
      <c r="AQ278" s="6">
        <f t="shared" si="152"/>
        <v>-11.96672426895949</v>
      </c>
      <c r="AR278" s="7"/>
      <c r="AS278" s="6">
        <f t="shared" si="153"/>
        <v>126703.67655974309</v>
      </c>
      <c r="AT278" s="6">
        <f t="shared" si="154"/>
        <v>11.96672426895949</v>
      </c>
      <c r="AU278" s="7"/>
      <c r="AV278" s="6">
        <f t="shared" si="155"/>
        <v>302526.21087819815</v>
      </c>
      <c r="AW278" s="6">
        <f t="shared" si="156"/>
        <v>28.572554861937867</v>
      </c>
      <c r="AX278" s="21"/>
      <c r="AY278" s="6">
        <f t="shared" si="157"/>
        <v>-18691.996047518736</v>
      </c>
      <c r="AZ278" s="6">
        <f t="shared" si="158"/>
        <v>19773.982727767841</v>
      </c>
      <c r="BA278" s="6">
        <f t="shared" si="159"/>
        <v>22035.628637032158</v>
      </c>
      <c r="BB278" s="6"/>
      <c r="BC278" s="6">
        <f t="shared" si="160"/>
        <v>7531.0818302255084</v>
      </c>
      <c r="BD278" s="6">
        <f t="shared" si="161"/>
        <v>15586.533487055767</v>
      </c>
      <c r="BE278" s="6">
        <f t="shared" si="162"/>
        <v>23117.615317281277</v>
      </c>
      <c r="BF278" s="6">
        <f t="shared" si="163"/>
        <v>0.71128464584676132</v>
      </c>
      <c r="BG278" s="6">
        <f t="shared" si="164"/>
        <v>1.4720942092043603</v>
      </c>
      <c r="BH278" s="6">
        <f t="shared" si="165"/>
        <v>2.1833788550511217</v>
      </c>
      <c r="BI278" s="6"/>
      <c r="BJ278" s="6">
        <f t="shared" si="166"/>
        <v>-7531.0818302255084</v>
      </c>
      <c r="BK278" s="6">
        <f t="shared" si="167"/>
        <v>-15586.533487055767</v>
      </c>
      <c r="BL278" s="6">
        <f t="shared" si="168"/>
        <v>-23117.615317281277</v>
      </c>
      <c r="BM278" s="6">
        <f t="shared" si="169"/>
        <v>-0.71128464584676132</v>
      </c>
      <c r="BN278" s="6">
        <f t="shared" si="170"/>
        <v>-1.4720942092043603</v>
      </c>
      <c r="BO278" s="6">
        <f t="shared" si="171"/>
        <v>-2.1833788550511217</v>
      </c>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8" t="s">
        <v>0</v>
      </c>
      <c r="DN278" s="84">
        <v>47543</v>
      </c>
      <c r="DY278" s="8" t="s">
        <v>0</v>
      </c>
      <c r="DZ278" s="8">
        <v>0</v>
      </c>
      <c r="EA278" s="8">
        <v>1</v>
      </c>
      <c r="EB278" s="8">
        <v>0</v>
      </c>
      <c r="EC278" s="8">
        <v>0</v>
      </c>
      <c r="ED278" s="8">
        <v>0</v>
      </c>
      <c r="EE278" s="8">
        <v>1</v>
      </c>
      <c r="EF278" s="8" t="s">
        <v>0</v>
      </c>
    </row>
    <row r="279" spans="1:136" ht="12.75" customHeight="1" x14ac:dyDescent="0.2">
      <c r="A279" s="9">
        <v>815</v>
      </c>
      <c r="B279" s="63"/>
      <c r="C279" s="9">
        <v>10</v>
      </c>
      <c r="D279" s="9" t="s">
        <v>94</v>
      </c>
      <c r="E279" s="9"/>
      <c r="F279" s="2">
        <v>10807</v>
      </c>
      <c r="H279" s="2">
        <v>10891</v>
      </c>
      <c r="I279" s="4">
        <v>-242984.4088967701</v>
      </c>
      <c r="J279" s="4">
        <f t="shared" si="139"/>
        <v>-22.48398342710929</v>
      </c>
      <c r="K279" s="4"/>
      <c r="L279" s="4">
        <v>11177.847383833257</v>
      </c>
      <c r="M279" s="4">
        <f t="shared" si="140"/>
        <v>1.0263380207357689</v>
      </c>
      <c r="N279" s="21"/>
      <c r="O279" s="4">
        <f t="shared" si="141"/>
        <v>12138.918112350031</v>
      </c>
      <c r="P279" s="4">
        <f t="shared" si="142"/>
        <v>1.1145825096272179</v>
      </c>
      <c r="Q279" s="21"/>
      <c r="R279" s="4">
        <f t="shared" si="143"/>
        <v>23316.765496183289</v>
      </c>
      <c r="S279" s="4">
        <f t="shared" si="144"/>
        <v>2.1409205303629868</v>
      </c>
      <c r="T279" s="21"/>
      <c r="U279" s="21"/>
      <c r="V279" s="21"/>
      <c r="W279" s="22">
        <v>2213599.9677412175</v>
      </c>
      <c r="X279" s="6"/>
      <c r="Y279" s="2">
        <v>310456.43952368351</v>
      </c>
      <c r="Z279" s="82">
        <f t="shared" si="145"/>
        <v>293465.62771679653</v>
      </c>
      <c r="AA279" s="82">
        <f t="shared" si="146"/>
        <v>293509.03176586737</v>
      </c>
      <c r="AB279" s="2"/>
      <c r="AC279" s="2">
        <v>231878.9872681</v>
      </c>
      <c r="AD279" s="2">
        <v>215019.222031021</v>
      </c>
      <c r="AE279" s="2">
        <v>-16859.765237079002</v>
      </c>
      <c r="AF279" s="2">
        <f t="shared" si="147"/>
        <v>-1.5600782119995376</v>
      </c>
      <c r="AG279" s="83"/>
      <c r="AH279" s="6">
        <v>896321.37178506039</v>
      </c>
      <c r="AI279" s="6">
        <v>35593.168909982094</v>
      </c>
      <c r="AJ279" s="6">
        <v>99310.231102270729</v>
      </c>
      <c r="AK279" s="30">
        <f t="shared" si="148"/>
        <v>27806.864708635807</v>
      </c>
      <c r="AL279" s="6"/>
      <c r="AM279" s="6">
        <f t="shared" si="149"/>
        <v>-346364.06358007924</v>
      </c>
      <c r="AN279" s="6">
        <f t="shared" si="150"/>
        <v>293509.03176586737</v>
      </c>
      <c r="AO279" s="7"/>
      <c r="AP279" s="6">
        <f t="shared" si="151"/>
        <v>-52855.031814211863</v>
      </c>
      <c r="AQ279" s="6">
        <f t="shared" si="152"/>
        <v>-4.8530926282445934</v>
      </c>
      <c r="AR279" s="7"/>
      <c r="AS279" s="6">
        <f t="shared" si="153"/>
        <v>52855.031814211863</v>
      </c>
      <c r="AT279" s="6">
        <f t="shared" si="154"/>
        <v>4.8530926282445934</v>
      </c>
      <c r="AU279" s="7"/>
      <c r="AV279" s="6">
        <f t="shared" si="155"/>
        <v>64032.879198045121</v>
      </c>
      <c r="AW279" s="6">
        <f t="shared" si="156"/>
        <v>5.8794306489803621</v>
      </c>
      <c r="AX279" s="21"/>
      <c r="AY279" s="6">
        <f t="shared" si="157"/>
        <v>-22683.91991675608</v>
      </c>
      <c r="AZ279" s="6">
        <f t="shared" si="158"/>
        <v>35593.168909982094</v>
      </c>
      <c r="BA279" s="6">
        <f t="shared" si="159"/>
        <v>27806.864708635807</v>
      </c>
      <c r="BB279" s="6"/>
      <c r="BC279" s="6">
        <f t="shared" si="160"/>
        <v>20735.63401629711</v>
      </c>
      <c r="BD279" s="6">
        <f t="shared" si="161"/>
        <v>19980.479685564726</v>
      </c>
      <c r="BE279" s="6">
        <f t="shared" si="162"/>
        <v>40716.113701861832</v>
      </c>
      <c r="BF279" s="6">
        <f t="shared" si="163"/>
        <v>1.90392379178194</v>
      </c>
      <c r="BG279" s="6">
        <f t="shared" si="164"/>
        <v>1.8345863268354352</v>
      </c>
      <c r="BH279" s="6">
        <f t="shared" si="165"/>
        <v>3.7385101186173753</v>
      </c>
      <c r="BI279" s="6"/>
      <c r="BJ279" s="6">
        <f t="shared" si="166"/>
        <v>-20735.63401629711</v>
      </c>
      <c r="BK279" s="6">
        <f t="shared" si="167"/>
        <v>-19980.479685564726</v>
      </c>
      <c r="BL279" s="6">
        <f t="shared" si="168"/>
        <v>-40716.113701861832</v>
      </c>
      <c r="BM279" s="6">
        <f t="shared" si="169"/>
        <v>-1.90392379178194</v>
      </c>
      <c r="BN279" s="6">
        <f t="shared" si="170"/>
        <v>-1.8345863268354352</v>
      </c>
      <c r="BO279" s="6">
        <f t="shared" si="171"/>
        <v>-3.7385101186173753</v>
      </c>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8" t="s">
        <v>0</v>
      </c>
      <c r="DN279" s="84">
        <v>47581</v>
      </c>
      <c r="DY279" s="8" t="s">
        <v>0</v>
      </c>
      <c r="DZ279" s="8">
        <v>0</v>
      </c>
      <c r="EA279" s="8">
        <v>1</v>
      </c>
      <c r="EB279" s="8">
        <v>0</v>
      </c>
      <c r="EC279" s="8">
        <v>0</v>
      </c>
      <c r="ED279" s="8">
        <v>0</v>
      </c>
      <c r="EE279" s="8">
        <v>1</v>
      </c>
      <c r="EF279" s="8" t="s">
        <v>0</v>
      </c>
    </row>
    <row r="280" spans="1:136" ht="12.75" customHeight="1" x14ac:dyDescent="0.2">
      <c r="A280" s="9">
        <v>1702</v>
      </c>
      <c r="B280" s="63"/>
      <c r="C280" s="9">
        <v>10</v>
      </c>
      <c r="D280" s="9" t="s">
        <v>99</v>
      </c>
      <c r="E280" s="9"/>
      <c r="F280" s="2">
        <v>11594</v>
      </c>
      <c r="H280" s="2">
        <v>11606</v>
      </c>
      <c r="I280" s="4">
        <v>-719009.54262560979</v>
      </c>
      <c r="J280" s="4">
        <f t="shared" si="139"/>
        <v>-62.015658325479542</v>
      </c>
      <c r="K280" s="4"/>
      <c r="L280" s="4">
        <v>-938484.94172386359</v>
      </c>
      <c r="M280" s="4">
        <f t="shared" si="140"/>
        <v>-80.862049088735446</v>
      </c>
      <c r="N280" s="21"/>
      <c r="O280" s="4">
        <f t="shared" si="141"/>
        <v>251972.15212292789</v>
      </c>
      <c r="P280" s="4">
        <f t="shared" si="142"/>
        <v>21.710507679039107</v>
      </c>
      <c r="Q280" s="21"/>
      <c r="R280" s="4">
        <f t="shared" si="143"/>
        <v>-686512.78960093576</v>
      </c>
      <c r="S280" s="4">
        <f t="shared" si="144"/>
        <v>-59.151541409696343</v>
      </c>
      <c r="T280" s="21"/>
      <c r="U280" s="21"/>
      <c r="V280" s="21"/>
      <c r="W280" s="22">
        <v>2338683.0394955282</v>
      </c>
      <c r="X280" s="6"/>
      <c r="Y280" s="2">
        <v>209416.57899647122</v>
      </c>
      <c r="Z280" s="82">
        <f t="shared" si="145"/>
        <v>98250.262066609474</v>
      </c>
      <c r="AA280" s="82">
        <f t="shared" si="146"/>
        <v>98264.793441984308</v>
      </c>
      <c r="AB280" s="2"/>
      <c r="AC280" s="2">
        <v>238043.96227904299</v>
      </c>
      <c r="AD280" s="2">
        <v>126992.58553556399</v>
      </c>
      <c r="AE280" s="2">
        <v>-111051.37674347899</v>
      </c>
      <c r="AF280" s="2">
        <f t="shared" si="147"/>
        <v>-9.578348865230204</v>
      </c>
      <c r="AG280" s="83"/>
      <c r="AH280" s="6">
        <v>778159.40802850004</v>
      </c>
      <c r="AI280" s="6">
        <v>21751.381000544636</v>
      </c>
      <c r="AJ280" s="6">
        <v>48718.226578472437</v>
      </c>
      <c r="AK280" s="30">
        <f t="shared" si="148"/>
        <v>13641.103441972284</v>
      </c>
      <c r="AL280" s="6"/>
      <c r="AM280" s="6">
        <f t="shared" si="149"/>
        <v>-365935.92916070187</v>
      </c>
      <c r="AN280" s="6">
        <f t="shared" si="150"/>
        <v>98264.793441984308</v>
      </c>
      <c r="AO280" s="7"/>
      <c r="AP280" s="6">
        <f t="shared" si="151"/>
        <v>-267671.13571871759</v>
      </c>
      <c r="AQ280" s="6">
        <f t="shared" si="152"/>
        <v>-23.063168681605859</v>
      </c>
      <c r="AR280" s="7"/>
      <c r="AS280" s="6">
        <f t="shared" si="153"/>
        <v>267671.13571871759</v>
      </c>
      <c r="AT280" s="6">
        <f t="shared" si="154"/>
        <v>23.063168681605859</v>
      </c>
      <c r="AU280" s="7"/>
      <c r="AV280" s="6">
        <f t="shared" si="155"/>
        <v>-670813.80600514601</v>
      </c>
      <c r="AW280" s="6">
        <f t="shared" si="156"/>
        <v>-57.798880407129587</v>
      </c>
      <c r="AX280" s="21"/>
      <c r="AY280" s="6">
        <f t="shared" si="157"/>
        <v>-19693.500846727242</v>
      </c>
      <c r="AZ280" s="6">
        <f t="shared" si="158"/>
        <v>21751.381000544636</v>
      </c>
      <c r="BA280" s="6">
        <f t="shared" si="159"/>
        <v>13641.103441972284</v>
      </c>
      <c r="BB280" s="6"/>
      <c r="BC280" s="6">
        <f t="shared" si="160"/>
        <v>8852.5135612829436</v>
      </c>
      <c r="BD280" s="6">
        <f t="shared" si="161"/>
        <v>6846.4700345067458</v>
      </c>
      <c r="BE280" s="6">
        <f t="shared" si="162"/>
        <v>15698.98359578969</v>
      </c>
      <c r="BF280" s="6">
        <f t="shared" si="163"/>
        <v>0.76275319328648483</v>
      </c>
      <c r="BG280" s="6">
        <f t="shared" si="164"/>
        <v>0.58990780928026421</v>
      </c>
      <c r="BH280" s="6">
        <f t="shared" si="165"/>
        <v>1.3526610025667491</v>
      </c>
      <c r="BI280" s="6"/>
      <c r="BJ280" s="6">
        <f t="shared" si="166"/>
        <v>-8852.5135612829436</v>
      </c>
      <c r="BK280" s="6">
        <f t="shared" si="167"/>
        <v>-6846.4700345067458</v>
      </c>
      <c r="BL280" s="6">
        <f t="shared" si="168"/>
        <v>-15698.98359578969</v>
      </c>
      <c r="BM280" s="6">
        <f t="shared" si="169"/>
        <v>-0.76275319328648483</v>
      </c>
      <c r="BN280" s="6">
        <f t="shared" si="170"/>
        <v>-0.58990780928026421</v>
      </c>
      <c r="BO280" s="6">
        <f t="shared" si="171"/>
        <v>-1.3526610025667491</v>
      </c>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8" t="s">
        <v>0</v>
      </c>
      <c r="DN280" s="84">
        <v>47609</v>
      </c>
      <c r="DY280" s="8" t="s">
        <v>0</v>
      </c>
      <c r="DZ280" s="8">
        <v>0</v>
      </c>
      <c r="EA280" s="8">
        <v>1</v>
      </c>
      <c r="EB280" s="8">
        <v>0</v>
      </c>
      <c r="EC280" s="8">
        <v>0</v>
      </c>
      <c r="ED280" s="8">
        <v>0</v>
      </c>
      <c r="EE280" s="8">
        <v>1</v>
      </c>
      <c r="EF280" s="8" t="s">
        <v>0</v>
      </c>
    </row>
    <row r="281" spans="1:136" ht="12.75" customHeight="1" x14ac:dyDescent="0.2">
      <c r="A281" s="9">
        <v>786</v>
      </c>
      <c r="B281" s="63"/>
      <c r="C281" s="9">
        <v>10</v>
      </c>
      <c r="D281" s="9" t="s">
        <v>105</v>
      </c>
      <c r="E281" s="9"/>
      <c r="F281" s="2">
        <v>12370</v>
      </c>
      <c r="H281" s="2">
        <v>12483</v>
      </c>
      <c r="I281" s="4">
        <v>-721095.38133405522</v>
      </c>
      <c r="J281" s="4">
        <f t="shared" si="139"/>
        <v>-58.293886930804788</v>
      </c>
      <c r="K281" s="4"/>
      <c r="L281" s="4">
        <v>-446821.50490080845</v>
      </c>
      <c r="M281" s="4">
        <f t="shared" si="140"/>
        <v>-35.79440077712156</v>
      </c>
      <c r="N281" s="21"/>
      <c r="O281" s="4">
        <f t="shared" si="141"/>
        <v>-98230.485167220701</v>
      </c>
      <c r="P281" s="4">
        <f t="shared" si="142"/>
        <v>-7.8691408449267568</v>
      </c>
      <c r="Q281" s="21"/>
      <c r="R281" s="4">
        <f t="shared" si="143"/>
        <v>-545051.99006802915</v>
      </c>
      <c r="S281" s="4">
        <f t="shared" si="144"/>
        <v>-43.663541622048321</v>
      </c>
      <c r="T281" s="21"/>
      <c r="U281" s="21"/>
      <c r="V281" s="21"/>
      <c r="W281" s="22">
        <v>2780034.2004373809</v>
      </c>
      <c r="X281" s="6"/>
      <c r="Y281" s="2">
        <v>689605.75668225985</v>
      </c>
      <c r="Z281" s="82">
        <f t="shared" si="145"/>
        <v>514047.2473685497</v>
      </c>
      <c r="AA281" s="82">
        <f t="shared" si="146"/>
        <v>514123.27580200922</v>
      </c>
      <c r="AB281" s="2"/>
      <c r="AC281" s="2">
        <v>446477.47100030899</v>
      </c>
      <c r="AD281" s="2">
        <v>272508.17193673499</v>
      </c>
      <c r="AE281" s="2">
        <v>-173969.299063574</v>
      </c>
      <c r="AF281" s="2">
        <f t="shared" si="147"/>
        <v>-14.063807523328537</v>
      </c>
      <c r="AG281" s="83"/>
      <c r="AH281" s="6">
        <v>1157189.9185270537</v>
      </c>
      <c r="AI281" s="6">
        <v>23728.77927332143</v>
      </c>
      <c r="AJ281" s="6">
        <v>88067.563430315582</v>
      </c>
      <c r="AK281" s="30">
        <f t="shared" si="148"/>
        <v>24658.917760488366</v>
      </c>
      <c r="AL281" s="6"/>
      <c r="AM281" s="6">
        <f t="shared" si="149"/>
        <v>-434994.5593546633</v>
      </c>
      <c r="AN281" s="6">
        <f t="shared" si="150"/>
        <v>514123.27580200922</v>
      </c>
      <c r="AO281" s="7"/>
      <c r="AP281" s="6">
        <f t="shared" si="151"/>
        <v>79128.716447345912</v>
      </c>
      <c r="AQ281" s="6">
        <f t="shared" si="152"/>
        <v>6.3389182446003298</v>
      </c>
      <c r="AR281" s="7"/>
      <c r="AS281" s="6">
        <f t="shared" si="153"/>
        <v>-79128.716447345912</v>
      </c>
      <c r="AT281" s="6">
        <f t="shared" si="154"/>
        <v>-6.3389182446003298</v>
      </c>
      <c r="AU281" s="7"/>
      <c r="AV281" s="6">
        <f t="shared" si="155"/>
        <v>-525950.22134815436</v>
      </c>
      <c r="AW281" s="6">
        <f t="shared" si="156"/>
        <v>-42.133319021721888</v>
      </c>
      <c r="AX281" s="21"/>
      <c r="AY281" s="6">
        <f t="shared" si="157"/>
        <v>-29285.928313935019</v>
      </c>
      <c r="AZ281" s="6">
        <f t="shared" si="158"/>
        <v>23728.77927332143</v>
      </c>
      <c r="BA281" s="6">
        <f t="shared" si="159"/>
        <v>24658.917760488366</v>
      </c>
      <c r="BB281" s="6"/>
      <c r="BC281" s="6">
        <f t="shared" si="160"/>
        <v>4547.0547999936935</v>
      </c>
      <c r="BD281" s="6">
        <f t="shared" si="161"/>
        <v>14554.713919881104</v>
      </c>
      <c r="BE281" s="6">
        <f t="shared" si="162"/>
        <v>19101.768719874795</v>
      </c>
      <c r="BF281" s="6">
        <f t="shared" si="163"/>
        <v>0.3642597772966189</v>
      </c>
      <c r="BG281" s="6">
        <f t="shared" si="164"/>
        <v>1.1659628230298089</v>
      </c>
      <c r="BH281" s="6">
        <f t="shared" si="165"/>
        <v>1.5302226003264277</v>
      </c>
      <c r="BI281" s="6"/>
      <c r="BJ281" s="6">
        <f t="shared" si="166"/>
        <v>-4547.0547999936935</v>
      </c>
      <c r="BK281" s="6">
        <f t="shared" si="167"/>
        <v>-14554.713919881104</v>
      </c>
      <c r="BL281" s="6">
        <f t="shared" si="168"/>
        <v>-19101.768719874795</v>
      </c>
      <c r="BM281" s="6">
        <f t="shared" si="169"/>
        <v>-0.3642597772966189</v>
      </c>
      <c r="BN281" s="6">
        <f t="shared" si="170"/>
        <v>-1.1659628230298089</v>
      </c>
      <c r="BO281" s="6">
        <f t="shared" si="171"/>
        <v>-1.5302226003264277</v>
      </c>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8" t="s">
        <v>0</v>
      </c>
      <c r="DN281" s="84">
        <v>47815</v>
      </c>
      <c r="DY281" s="8" t="s">
        <v>0</v>
      </c>
      <c r="DZ281" s="8">
        <v>0</v>
      </c>
      <c r="EA281" s="8">
        <v>1</v>
      </c>
      <c r="EB281" s="8">
        <v>0</v>
      </c>
      <c r="EC281" s="8">
        <v>0</v>
      </c>
      <c r="ED281" s="8">
        <v>0</v>
      </c>
      <c r="EE281" s="8">
        <v>1</v>
      </c>
      <c r="EF281" s="8" t="s">
        <v>0</v>
      </c>
    </row>
    <row r="282" spans="1:136" ht="12.75" customHeight="1" x14ac:dyDescent="0.2">
      <c r="A282" s="9">
        <v>1667</v>
      </c>
      <c r="B282" s="63"/>
      <c r="C282" s="9">
        <v>10</v>
      </c>
      <c r="D282" s="9" t="s">
        <v>107</v>
      </c>
      <c r="E282" s="9"/>
      <c r="F282" s="2">
        <v>12908</v>
      </c>
      <c r="H282" s="2">
        <v>13060</v>
      </c>
      <c r="I282" s="4">
        <v>-66961.662264082814</v>
      </c>
      <c r="J282" s="4">
        <f t="shared" si="139"/>
        <v>-5.1876094099847236</v>
      </c>
      <c r="K282" s="4"/>
      <c r="L282" s="4">
        <v>-634239.90647010296</v>
      </c>
      <c r="M282" s="4">
        <f t="shared" si="140"/>
        <v>-48.563545671523961</v>
      </c>
      <c r="N282" s="21"/>
      <c r="O282" s="4">
        <f t="shared" si="141"/>
        <v>181383.94922827493</v>
      </c>
      <c r="P282" s="4">
        <f t="shared" si="142"/>
        <v>13.888510660664236</v>
      </c>
      <c r="Q282" s="21"/>
      <c r="R282" s="4">
        <f t="shared" si="143"/>
        <v>-452855.95724182803</v>
      </c>
      <c r="S282" s="4">
        <f t="shared" si="144"/>
        <v>-34.675035010859723</v>
      </c>
      <c r="T282" s="21"/>
      <c r="U282" s="21"/>
      <c r="V282" s="21"/>
      <c r="W282" s="22">
        <v>2495969.8031562688</v>
      </c>
      <c r="X282" s="6"/>
      <c r="Y282" s="2">
        <v>307520.28620020335</v>
      </c>
      <c r="Z282" s="82">
        <f t="shared" si="145"/>
        <v>196983.86740025994</v>
      </c>
      <c r="AA282" s="82">
        <f t="shared" si="146"/>
        <v>197013.00163827388</v>
      </c>
      <c r="AB282" s="2"/>
      <c r="AC282" s="2">
        <v>270112.853976427</v>
      </c>
      <c r="AD282" s="2">
        <v>160862.92335853499</v>
      </c>
      <c r="AE282" s="2">
        <v>-109249.93061789201</v>
      </c>
      <c r="AF282" s="2">
        <f t="shared" si="147"/>
        <v>-8.4637380398119006</v>
      </c>
      <c r="AG282" s="83"/>
      <c r="AH282" s="6">
        <v>912040.63847029919</v>
      </c>
      <c r="AI282" s="6">
        <v>15819.186182214253</v>
      </c>
      <c r="AJ282" s="6">
        <v>69329.783977056984</v>
      </c>
      <c r="AK282" s="30">
        <f t="shared" si="148"/>
        <v>19412.339513575957</v>
      </c>
      <c r="AL282" s="6"/>
      <c r="AM282" s="6">
        <f t="shared" si="149"/>
        <v>-390546.73662492679</v>
      </c>
      <c r="AN282" s="6">
        <f t="shared" si="150"/>
        <v>197013.00163827388</v>
      </c>
      <c r="AO282" s="7"/>
      <c r="AP282" s="6">
        <f t="shared" si="151"/>
        <v>-193533.73498665291</v>
      </c>
      <c r="AQ282" s="6">
        <f t="shared" si="152"/>
        <v>-14.818815848901448</v>
      </c>
      <c r="AR282" s="7"/>
      <c r="AS282" s="6">
        <f t="shared" si="153"/>
        <v>193533.73498665291</v>
      </c>
      <c r="AT282" s="6">
        <f t="shared" si="154"/>
        <v>14.818815848901448</v>
      </c>
      <c r="AU282" s="7"/>
      <c r="AV282" s="6">
        <f t="shared" si="155"/>
        <v>-440706.17148345005</v>
      </c>
      <c r="AW282" s="6">
        <f t="shared" si="156"/>
        <v>-33.744729822622517</v>
      </c>
      <c r="AX282" s="21"/>
      <c r="AY282" s="6">
        <f t="shared" si="157"/>
        <v>-23081.73993741224</v>
      </c>
      <c r="AZ282" s="6">
        <f t="shared" si="158"/>
        <v>15819.186182214253</v>
      </c>
      <c r="BA282" s="6">
        <f t="shared" si="159"/>
        <v>19412.339513575957</v>
      </c>
      <c r="BB282" s="6"/>
      <c r="BC282" s="6">
        <f t="shared" si="160"/>
        <v>701.08676264503993</v>
      </c>
      <c r="BD282" s="6">
        <f t="shared" si="161"/>
        <v>11448.698995732944</v>
      </c>
      <c r="BE282" s="6">
        <f t="shared" si="162"/>
        <v>12149.785758377984</v>
      </c>
      <c r="BF282" s="6">
        <f t="shared" si="163"/>
        <v>5.3681987951381314E-2</v>
      </c>
      <c r="BG282" s="6">
        <f t="shared" si="164"/>
        <v>0.8766232002858303</v>
      </c>
      <c r="BH282" s="6">
        <f t="shared" si="165"/>
        <v>0.93030518823721164</v>
      </c>
      <c r="BI282" s="6"/>
      <c r="BJ282" s="6">
        <f t="shared" si="166"/>
        <v>-701.08676264503993</v>
      </c>
      <c r="BK282" s="6">
        <f t="shared" si="167"/>
        <v>-11448.698995732944</v>
      </c>
      <c r="BL282" s="6">
        <f t="shared" si="168"/>
        <v>-12149.785758377984</v>
      </c>
      <c r="BM282" s="6">
        <f t="shared" si="169"/>
        <v>-5.3681987951381314E-2</v>
      </c>
      <c r="BN282" s="6">
        <f t="shared" si="170"/>
        <v>-0.8766232002858303</v>
      </c>
      <c r="BO282" s="6">
        <f t="shared" si="171"/>
        <v>-0.93030518823721164</v>
      </c>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8" t="s">
        <v>0</v>
      </c>
      <c r="DN282" s="84">
        <v>47888</v>
      </c>
      <c r="DY282" s="8" t="s">
        <v>0</v>
      </c>
      <c r="DZ282" s="8">
        <v>0</v>
      </c>
      <c r="EA282" s="8">
        <v>1</v>
      </c>
      <c r="EB282" s="8">
        <v>0</v>
      </c>
      <c r="EC282" s="8">
        <v>0</v>
      </c>
      <c r="ED282" s="8">
        <v>0</v>
      </c>
      <c r="EE282" s="8">
        <v>1</v>
      </c>
      <c r="EF282" s="8" t="s">
        <v>0</v>
      </c>
    </row>
    <row r="283" spans="1:136" ht="12.75" customHeight="1" x14ac:dyDescent="0.2">
      <c r="A283" s="9">
        <v>788</v>
      </c>
      <c r="B283" s="63"/>
      <c r="C283" s="9">
        <v>10</v>
      </c>
      <c r="D283" s="9" t="s">
        <v>115</v>
      </c>
      <c r="E283" s="9"/>
      <c r="F283" s="2">
        <v>13912</v>
      </c>
      <c r="H283" s="2">
        <v>14195</v>
      </c>
      <c r="I283" s="4">
        <v>-1306994.4476163348</v>
      </c>
      <c r="J283" s="4">
        <f t="shared" si="139"/>
        <v>-93.947271967821649</v>
      </c>
      <c r="K283" s="4"/>
      <c r="L283" s="4">
        <v>-1248865.8900372933</v>
      </c>
      <c r="M283" s="4">
        <f t="shared" si="140"/>
        <v>-87.979280735279559</v>
      </c>
      <c r="N283" s="21"/>
      <c r="O283" s="4">
        <f t="shared" si="141"/>
        <v>4559.5012804509306</v>
      </c>
      <c r="P283" s="4">
        <f t="shared" si="142"/>
        <v>0.32120473972884328</v>
      </c>
      <c r="Q283" s="21"/>
      <c r="R283" s="4">
        <f t="shared" si="143"/>
        <v>-1244306.3887568424</v>
      </c>
      <c r="S283" s="4">
        <f t="shared" si="144"/>
        <v>-87.658075995550718</v>
      </c>
      <c r="T283" s="21"/>
      <c r="U283" s="21"/>
      <c r="V283" s="21"/>
      <c r="W283" s="22">
        <v>2186026.3363152896</v>
      </c>
      <c r="X283" s="6"/>
      <c r="Y283" s="2">
        <v>200818.50114802367</v>
      </c>
      <c r="Z283" s="82">
        <f t="shared" si="145"/>
        <v>337521.04049244092</v>
      </c>
      <c r="AA283" s="82">
        <f t="shared" si="146"/>
        <v>337570.96040952957</v>
      </c>
      <c r="AB283" s="2"/>
      <c r="AC283" s="2">
        <v>86455.584837298404</v>
      </c>
      <c r="AD283" s="2">
        <v>220432.740692144</v>
      </c>
      <c r="AE283" s="2">
        <v>133977.15585484559</v>
      </c>
      <c r="AF283" s="2">
        <f t="shared" si="147"/>
        <v>9.6303303518434156</v>
      </c>
      <c r="AG283" s="83"/>
      <c r="AH283" s="6">
        <v>845158.51018727326</v>
      </c>
      <c r="AI283" s="6">
        <v>11864.389636660715</v>
      </c>
      <c r="AJ283" s="6">
        <v>33728.003015865506</v>
      </c>
      <c r="AK283" s="30">
        <f t="shared" si="148"/>
        <v>9443.8408444423421</v>
      </c>
      <c r="AL283" s="6"/>
      <c r="AM283" s="6">
        <f t="shared" si="149"/>
        <v>-342049.59160342428</v>
      </c>
      <c r="AN283" s="6">
        <f t="shared" si="150"/>
        <v>337570.96040952957</v>
      </c>
      <c r="AO283" s="7"/>
      <c r="AP283" s="6">
        <f t="shared" si="151"/>
        <v>-4478.6311938947183</v>
      </c>
      <c r="AQ283" s="6">
        <f t="shared" si="152"/>
        <v>-0.31550765719582374</v>
      </c>
      <c r="AR283" s="7"/>
      <c r="AS283" s="6">
        <f t="shared" si="153"/>
        <v>4478.6311938947183</v>
      </c>
      <c r="AT283" s="6">
        <f t="shared" si="154"/>
        <v>0.31550765719582374</v>
      </c>
      <c r="AU283" s="7"/>
      <c r="AV283" s="6">
        <f t="shared" si="155"/>
        <v>-1244387.2588433987</v>
      </c>
      <c r="AW283" s="6">
        <f t="shared" si="156"/>
        <v>-87.663773078083736</v>
      </c>
      <c r="AX283" s="21"/>
      <c r="AY283" s="6">
        <f t="shared" si="157"/>
        <v>-21389.100567659283</v>
      </c>
      <c r="AZ283" s="6">
        <f t="shared" si="158"/>
        <v>11864.389636660715</v>
      </c>
      <c r="BA283" s="6">
        <f t="shared" si="159"/>
        <v>9443.8408444423421</v>
      </c>
      <c r="BB283" s="6"/>
      <c r="BC283" s="6">
        <f t="shared" si="160"/>
        <v>-2145.0632795344081</v>
      </c>
      <c r="BD283" s="6">
        <f t="shared" si="161"/>
        <v>2064.1931929781958</v>
      </c>
      <c r="BE283" s="6">
        <f t="shared" si="162"/>
        <v>-80.8700865562123</v>
      </c>
      <c r="BF283" s="6">
        <f t="shared" si="163"/>
        <v>-0.15111400348956733</v>
      </c>
      <c r="BG283" s="6">
        <f t="shared" si="164"/>
        <v>0.14541692095654779</v>
      </c>
      <c r="BH283" s="6">
        <f t="shared" si="165"/>
        <v>-5.6970825330195348E-3</v>
      </c>
      <c r="BI283" s="6"/>
      <c r="BJ283" s="6">
        <f t="shared" si="166"/>
        <v>2145.0632795344081</v>
      </c>
      <c r="BK283" s="6">
        <f t="shared" si="167"/>
        <v>-2064.1931929781958</v>
      </c>
      <c r="BL283" s="6">
        <f t="shared" si="168"/>
        <v>80.8700865562123</v>
      </c>
      <c r="BM283" s="6">
        <f t="shared" si="169"/>
        <v>0.15111400348956733</v>
      </c>
      <c r="BN283" s="6">
        <f t="shared" si="170"/>
        <v>-0.14541692095654779</v>
      </c>
      <c r="BO283" s="6">
        <f t="shared" si="171"/>
        <v>5.6970825330195348E-3</v>
      </c>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8" t="s">
        <v>0</v>
      </c>
      <c r="DN283" s="84">
        <v>48240</v>
      </c>
      <c r="DY283" s="8" t="s">
        <v>0</v>
      </c>
      <c r="DZ283" s="8">
        <v>0</v>
      </c>
      <c r="EA283" s="8">
        <v>1</v>
      </c>
      <c r="EB283" s="8">
        <v>0</v>
      </c>
      <c r="EC283" s="8">
        <v>0</v>
      </c>
      <c r="ED283" s="8">
        <v>0</v>
      </c>
      <c r="EE283" s="8">
        <v>1</v>
      </c>
      <c r="EF283" s="8" t="s">
        <v>0</v>
      </c>
    </row>
    <row r="284" spans="1:136" ht="12.75" customHeight="1" x14ac:dyDescent="0.2">
      <c r="A284" s="9">
        <v>798</v>
      </c>
      <c r="B284" s="63"/>
      <c r="C284" s="9">
        <v>10</v>
      </c>
      <c r="D284" s="9" t="s">
        <v>121</v>
      </c>
      <c r="E284" s="9"/>
      <c r="F284" s="2">
        <v>15283</v>
      </c>
      <c r="H284" s="2">
        <v>15334</v>
      </c>
      <c r="I284" s="4">
        <v>-631295.2236940139</v>
      </c>
      <c r="J284" s="4">
        <f t="shared" si="139"/>
        <v>-41.307022423216246</v>
      </c>
      <c r="K284" s="4"/>
      <c r="L284" s="4">
        <v>-231658.4011129532</v>
      </c>
      <c r="M284" s="4">
        <f t="shared" si="140"/>
        <v>-15.107499746507969</v>
      </c>
      <c r="N284" s="21"/>
      <c r="O284" s="4">
        <f t="shared" si="141"/>
        <v>152786.4341579098</v>
      </c>
      <c r="P284" s="4">
        <f t="shared" si="142"/>
        <v>9.9638994494528372</v>
      </c>
      <c r="Q284" s="21"/>
      <c r="R284" s="4">
        <f t="shared" si="143"/>
        <v>-78871.966955043405</v>
      </c>
      <c r="S284" s="4">
        <f t="shared" si="144"/>
        <v>-5.1436002970551327</v>
      </c>
      <c r="T284" s="21"/>
      <c r="U284" s="21"/>
      <c r="V284" s="21"/>
      <c r="W284" s="22">
        <v>2255098.7979152217</v>
      </c>
      <c r="X284" s="6"/>
      <c r="Y284" s="2">
        <v>230014.8295636953</v>
      </c>
      <c r="Z284" s="82">
        <f t="shared" si="145"/>
        <v>205813.73681355928</v>
      </c>
      <c r="AA284" s="82">
        <f t="shared" si="146"/>
        <v>205844.17700378399</v>
      </c>
      <c r="AB284" s="2"/>
      <c r="AC284" s="2">
        <v>205088.23673221201</v>
      </c>
      <c r="AD284" s="2">
        <v>180967.63542137801</v>
      </c>
      <c r="AE284" s="2">
        <v>-24120.601310833998</v>
      </c>
      <c r="AF284" s="2">
        <f t="shared" si="147"/>
        <v>-1.5782635157255773</v>
      </c>
      <c r="AG284" s="83"/>
      <c r="AH284" s="6">
        <v>987157.64247300965</v>
      </c>
      <c r="AI284" s="6">
        <v>11864.389636660715</v>
      </c>
      <c r="AJ284" s="6">
        <v>26232.891234562092</v>
      </c>
      <c r="AK284" s="30">
        <f t="shared" si="148"/>
        <v>7345.2095456773868</v>
      </c>
      <c r="AL284" s="6"/>
      <c r="AM284" s="6">
        <f t="shared" si="149"/>
        <v>-352857.42446838587</v>
      </c>
      <c r="AN284" s="6">
        <f t="shared" si="150"/>
        <v>205844.17700378399</v>
      </c>
      <c r="AO284" s="7"/>
      <c r="AP284" s="6">
        <f t="shared" si="151"/>
        <v>-147013.24746460188</v>
      </c>
      <c r="AQ284" s="6">
        <f t="shared" si="152"/>
        <v>-9.5874036431852012</v>
      </c>
      <c r="AR284" s="7"/>
      <c r="AS284" s="6">
        <f t="shared" si="153"/>
        <v>147013.24746460188</v>
      </c>
      <c r="AT284" s="6">
        <f t="shared" si="154"/>
        <v>9.5874036431852012</v>
      </c>
      <c r="AU284" s="7"/>
      <c r="AV284" s="6">
        <f t="shared" si="155"/>
        <v>-84645.153648351319</v>
      </c>
      <c r="AW284" s="6">
        <f t="shared" si="156"/>
        <v>-5.5200961033227678</v>
      </c>
      <c r="AX284" s="21"/>
      <c r="AY284" s="6">
        <f t="shared" si="157"/>
        <v>-24982.78587564603</v>
      </c>
      <c r="AZ284" s="6">
        <f t="shared" si="158"/>
        <v>11864.389636660715</v>
      </c>
      <c r="BA284" s="6">
        <f t="shared" si="159"/>
        <v>7345.2095456773868</v>
      </c>
      <c r="BB284" s="6"/>
      <c r="BC284" s="6">
        <f t="shared" si="160"/>
        <v>-4498.8586136863232</v>
      </c>
      <c r="BD284" s="6">
        <f t="shared" si="161"/>
        <v>-1274.3280796215886</v>
      </c>
      <c r="BE284" s="6">
        <f t="shared" si="162"/>
        <v>-5773.1866933079118</v>
      </c>
      <c r="BF284" s="6">
        <f t="shared" si="163"/>
        <v>-0.2933910664983907</v>
      </c>
      <c r="BG284" s="6">
        <f t="shared" si="164"/>
        <v>-8.3104739769244068E-2</v>
      </c>
      <c r="BH284" s="6">
        <f t="shared" si="165"/>
        <v>-0.37649580626763479</v>
      </c>
      <c r="BI284" s="6"/>
      <c r="BJ284" s="6">
        <f t="shared" si="166"/>
        <v>4498.8586136863232</v>
      </c>
      <c r="BK284" s="6">
        <f t="shared" si="167"/>
        <v>1274.3280796215886</v>
      </c>
      <c r="BL284" s="6">
        <f t="shared" si="168"/>
        <v>5773.1866933079118</v>
      </c>
      <c r="BM284" s="6">
        <f t="shared" si="169"/>
        <v>0.2933910664983907</v>
      </c>
      <c r="BN284" s="6">
        <f t="shared" si="170"/>
        <v>8.3104739769244068E-2</v>
      </c>
      <c r="BO284" s="6">
        <f t="shared" si="171"/>
        <v>0.37649580626763479</v>
      </c>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8" t="s">
        <v>0</v>
      </c>
      <c r="DN284" s="84">
        <v>48544</v>
      </c>
      <c r="DY284" s="8" t="s">
        <v>0</v>
      </c>
      <c r="DZ284" s="8">
        <v>0</v>
      </c>
      <c r="EA284" s="8">
        <v>1</v>
      </c>
      <c r="EB284" s="8">
        <v>0</v>
      </c>
      <c r="EC284" s="8">
        <v>0</v>
      </c>
      <c r="ED284" s="8">
        <v>0</v>
      </c>
      <c r="EE284" s="8">
        <v>1</v>
      </c>
      <c r="EF284" s="8" t="s">
        <v>0</v>
      </c>
    </row>
    <row r="285" spans="1:136" ht="12.75" customHeight="1" x14ac:dyDescent="0.2">
      <c r="A285" s="9">
        <v>1685</v>
      </c>
      <c r="B285" s="63"/>
      <c r="C285" s="9">
        <v>10</v>
      </c>
      <c r="D285" s="9" t="s">
        <v>122</v>
      </c>
      <c r="E285" s="9"/>
      <c r="F285" s="2">
        <v>15332</v>
      </c>
      <c r="H285" s="2">
        <v>15529</v>
      </c>
      <c r="I285" s="4">
        <v>-356234.08547864342</v>
      </c>
      <c r="J285" s="4">
        <f t="shared" si="139"/>
        <v>-23.234678155403302</v>
      </c>
      <c r="K285" s="4"/>
      <c r="L285" s="4">
        <v>-513216.42144703842</v>
      </c>
      <c r="M285" s="4">
        <f t="shared" si="140"/>
        <v>-33.048903435317044</v>
      </c>
      <c r="N285" s="21"/>
      <c r="O285" s="4">
        <f t="shared" si="141"/>
        <v>167897.84561492072</v>
      </c>
      <c r="P285" s="4">
        <f t="shared" si="142"/>
        <v>10.811890373811625</v>
      </c>
      <c r="Q285" s="21"/>
      <c r="R285" s="4">
        <f t="shared" si="143"/>
        <v>-345318.5758321177</v>
      </c>
      <c r="S285" s="4">
        <f t="shared" si="144"/>
        <v>-22.237013061505422</v>
      </c>
      <c r="T285" s="21"/>
      <c r="U285" s="21"/>
      <c r="V285" s="21"/>
      <c r="W285" s="22">
        <v>3234963.9644388184</v>
      </c>
      <c r="X285" s="6"/>
      <c r="Y285" s="2">
        <v>1132977.0221723863</v>
      </c>
      <c r="Z285" s="82">
        <f t="shared" si="145"/>
        <v>310459.13637535286</v>
      </c>
      <c r="AA285" s="82">
        <f t="shared" si="146"/>
        <v>310505.0537923075</v>
      </c>
      <c r="AB285" s="2"/>
      <c r="AC285" s="2">
        <v>1050670.53512945</v>
      </c>
      <c r="AD285" s="2">
        <v>238587.06387952299</v>
      </c>
      <c r="AE285" s="2">
        <v>-812083.47124992707</v>
      </c>
      <c r="AF285" s="2">
        <f t="shared" si="147"/>
        <v>-52.966571305108729</v>
      </c>
      <c r="AG285" s="83"/>
      <c r="AH285" s="6">
        <v>1131808.3317076873</v>
      </c>
      <c r="AI285" s="6">
        <v>29660.974091651758</v>
      </c>
      <c r="AJ285" s="6">
        <v>95562.675211619076</v>
      </c>
      <c r="AK285" s="30">
        <f t="shared" si="148"/>
        <v>26757.549059253342</v>
      </c>
      <c r="AL285" s="6"/>
      <c r="AM285" s="6">
        <f t="shared" si="149"/>
        <v>-506177.84630774899</v>
      </c>
      <c r="AN285" s="6">
        <f t="shared" si="150"/>
        <v>310505.0537923075</v>
      </c>
      <c r="AO285" s="7"/>
      <c r="AP285" s="6">
        <f t="shared" si="151"/>
        <v>-195672.79251544148</v>
      </c>
      <c r="AQ285" s="6">
        <f t="shared" si="152"/>
        <v>-12.600476045813734</v>
      </c>
      <c r="AR285" s="7"/>
      <c r="AS285" s="6">
        <f t="shared" si="153"/>
        <v>195672.79251544148</v>
      </c>
      <c r="AT285" s="6">
        <f t="shared" si="154"/>
        <v>12.600476045813734</v>
      </c>
      <c r="AU285" s="7"/>
      <c r="AV285" s="6">
        <f t="shared" si="155"/>
        <v>-317543.62893159693</v>
      </c>
      <c r="AW285" s="6">
        <f t="shared" si="156"/>
        <v>-20.448427389503312</v>
      </c>
      <c r="AX285" s="21"/>
      <c r="AY285" s="6">
        <f t="shared" si="157"/>
        <v>-28643.576250384354</v>
      </c>
      <c r="AZ285" s="6">
        <f t="shared" si="158"/>
        <v>29660.974091651758</v>
      </c>
      <c r="BA285" s="6">
        <f t="shared" si="159"/>
        <v>26757.549059253342</v>
      </c>
      <c r="BB285" s="6"/>
      <c r="BC285" s="6">
        <f t="shared" si="160"/>
        <v>10899.97796832956</v>
      </c>
      <c r="BD285" s="6">
        <f t="shared" si="161"/>
        <v>16874.968932191205</v>
      </c>
      <c r="BE285" s="6">
        <f t="shared" si="162"/>
        <v>27774.946900520765</v>
      </c>
      <c r="BF285" s="6">
        <f t="shared" si="163"/>
        <v>0.70191113196790267</v>
      </c>
      <c r="BG285" s="6">
        <f t="shared" si="164"/>
        <v>1.0866745400342073</v>
      </c>
      <c r="BH285" s="6">
        <f t="shared" si="165"/>
        <v>1.7885856720021098</v>
      </c>
      <c r="BI285" s="6"/>
      <c r="BJ285" s="6">
        <f t="shared" si="166"/>
        <v>-10899.97796832956</v>
      </c>
      <c r="BK285" s="6">
        <f t="shared" si="167"/>
        <v>-16874.968932191205</v>
      </c>
      <c r="BL285" s="6">
        <f t="shared" si="168"/>
        <v>-27774.946900520765</v>
      </c>
      <c r="BM285" s="6">
        <f t="shared" si="169"/>
        <v>-0.70191113196790267</v>
      </c>
      <c r="BN285" s="6">
        <f t="shared" si="170"/>
        <v>-1.0866745400342073</v>
      </c>
      <c r="BO285" s="6">
        <f t="shared" si="171"/>
        <v>-1.7885856720021098</v>
      </c>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8" t="s">
        <v>0</v>
      </c>
      <c r="DN285" s="84">
        <v>48673</v>
      </c>
      <c r="DY285" s="8" t="s">
        <v>0</v>
      </c>
      <c r="DZ285" s="8">
        <v>0</v>
      </c>
      <c r="EA285" s="8">
        <v>1</v>
      </c>
      <c r="EB285" s="8">
        <v>0</v>
      </c>
      <c r="EC285" s="8">
        <v>0</v>
      </c>
      <c r="ED285" s="8">
        <v>0</v>
      </c>
      <c r="EE285" s="8">
        <v>1</v>
      </c>
      <c r="EF285" s="8" t="s">
        <v>0</v>
      </c>
    </row>
    <row r="286" spans="1:136" ht="12.75" customHeight="1" x14ac:dyDescent="0.2">
      <c r="A286" s="9">
        <v>1658</v>
      </c>
      <c r="B286" s="63"/>
      <c r="C286" s="9">
        <v>10</v>
      </c>
      <c r="D286" s="9" t="s">
        <v>125</v>
      </c>
      <c r="E286" s="9"/>
      <c r="F286" s="2">
        <v>15714</v>
      </c>
      <c r="H286" s="2">
        <v>15964</v>
      </c>
      <c r="I286" s="4">
        <v>-855872.30824943515</v>
      </c>
      <c r="J286" s="4">
        <f t="shared" si="139"/>
        <v>-54.46559171754074</v>
      </c>
      <c r="K286" s="4"/>
      <c r="L286" s="4">
        <v>-565393.14546463732</v>
      </c>
      <c r="M286" s="4">
        <f t="shared" si="140"/>
        <v>-35.416759299964752</v>
      </c>
      <c r="N286" s="21"/>
      <c r="O286" s="4">
        <f t="shared" si="141"/>
        <v>90133.74771282509</v>
      </c>
      <c r="P286" s="4">
        <f t="shared" si="142"/>
        <v>5.6460628735169811</v>
      </c>
      <c r="Q286" s="21"/>
      <c r="R286" s="4">
        <f t="shared" si="143"/>
        <v>-475259.39775181224</v>
      </c>
      <c r="S286" s="4">
        <f t="shared" si="144"/>
        <v>-29.770696426447774</v>
      </c>
      <c r="T286" s="21"/>
      <c r="U286" s="21"/>
      <c r="V286" s="21"/>
      <c r="W286" s="22">
        <v>2285553.895265514</v>
      </c>
      <c r="X286" s="6"/>
      <c r="Y286" s="2">
        <v>200779.30175291363</v>
      </c>
      <c r="Z286" s="82">
        <f t="shared" si="145"/>
        <v>260277.79566956827</v>
      </c>
      <c r="AA286" s="82">
        <f t="shared" si="146"/>
        <v>260316.29118368754</v>
      </c>
      <c r="AB286" s="2"/>
      <c r="AC286" s="2">
        <v>124550.660517404</v>
      </c>
      <c r="AD286" s="2">
        <v>183117.39400564699</v>
      </c>
      <c r="AE286" s="2">
        <v>58566.733488242986</v>
      </c>
      <c r="AF286" s="2">
        <f t="shared" si="147"/>
        <v>3.7270417136466198</v>
      </c>
      <c r="AG286" s="83"/>
      <c r="AH286" s="6">
        <v>1052868.6889324265</v>
      </c>
      <c r="AI286" s="6">
        <v>21751.381000544636</v>
      </c>
      <c r="AJ286" s="6">
        <v>43096.892742494892</v>
      </c>
      <c r="AK286" s="30">
        <f t="shared" si="148"/>
        <v>12067.129967898571</v>
      </c>
      <c r="AL286" s="6"/>
      <c r="AM286" s="6">
        <f t="shared" si="149"/>
        <v>-357622.76212139375</v>
      </c>
      <c r="AN286" s="6">
        <f t="shared" si="150"/>
        <v>260316.29118368754</v>
      </c>
      <c r="AO286" s="7"/>
      <c r="AP286" s="6">
        <f t="shared" si="151"/>
        <v>-97306.47093770621</v>
      </c>
      <c r="AQ286" s="6">
        <f t="shared" si="152"/>
        <v>-6.0953690138878862</v>
      </c>
      <c r="AR286" s="7"/>
      <c r="AS286" s="6">
        <f t="shared" si="153"/>
        <v>97306.47093770621</v>
      </c>
      <c r="AT286" s="6">
        <f t="shared" si="154"/>
        <v>6.0953690138878862</v>
      </c>
      <c r="AU286" s="7"/>
      <c r="AV286" s="6">
        <f t="shared" si="155"/>
        <v>-468086.67452693114</v>
      </c>
      <c r="AW286" s="6">
        <f t="shared" si="156"/>
        <v>-29.32139028607687</v>
      </c>
      <c r="AX286" s="21"/>
      <c r="AY286" s="6">
        <f t="shared" si="157"/>
        <v>-26645.787743562098</v>
      </c>
      <c r="AZ286" s="6">
        <f t="shared" si="158"/>
        <v>21751.381000544636</v>
      </c>
      <c r="BA286" s="6">
        <f t="shared" si="159"/>
        <v>12067.129967898571</v>
      </c>
      <c r="BB286" s="6"/>
      <c r="BC286" s="6">
        <f t="shared" si="160"/>
        <v>4298.8982452487871</v>
      </c>
      <c r="BD286" s="6">
        <f t="shared" si="161"/>
        <v>2873.824979632338</v>
      </c>
      <c r="BE286" s="6">
        <f t="shared" si="162"/>
        <v>7172.7232248811251</v>
      </c>
      <c r="BF286" s="6">
        <f t="shared" si="163"/>
        <v>0.26928703615940786</v>
      </c>
      <c r="BG286" s="6">
        <f t="shared" si="164"/>
        <v>0.180019104211497</v>
      </c>
      <c r="BH286" s="6">
        <f t="shared" si="165"/>
        <v>0.44930614037090488</v>
      </c>
      <c r="BI286" s="6"/>
      <c r="BJ286" s="6">
        <f t="shared" si="166"/>
        <v>-4298.8982452487871</v>
      </c>
      <c r="BK286" s="6">
        <f t="shared" si="167"/>
        <v>-2873.824979632338</v>
      </c>
      <c r="BL286" s="6">
        <f t="shared" si="168"/>
        <v>-7172.7232248811251</v>
      </c>
      <c r="BM286" s="6">
        <f t="shared" si="169"/>
        <v>-0.26928703615940786</v>
      </c>
      <c r="BN286" s="6">
        <f t="shared" si="170"/>
        <v>-0.180019104211497</v>
      </c>
      <c r="BO286" s="6">
        <f t="shared" si="171"/>
        <v>-0.44930614037090488</v>
      </c>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8" t="s">
        <v>0</v>
      </c>
      <c r="DN286" s="84">
        <v>49515</v>
      </c>
      <c r="DY286" s="8" t="s">
        <v>0</v>
      </c>
      <c r="DZ286" s="8">
        <v>0</v>
      </c>
      <c r="EA286" s="8">
        <v>1</v>
      </c>
      <c r="EB286" s="8">
        <v>0</v>
      </c>
      <c r="EC286" s="8">
        <v>0</v>
      </c>
      <c r="ED286" s="8">
        <v>0</v>
      </c>
      <c r="EE286" s="8">
        <v>1</v>
      </c>
      <c r="EF286" s="8" t="s">
        <v>0</v>
      </c>
    </row>
    <row r="287" spans="1:136" ht="12.75" customHeight="1" x14ac:dyDescent="0.2">
      <c r="A287" s="9">
        <v>743</v>
      </c>
      <c r="B287" s="63"/>
      <c r="C287" s="9">
        <v>10</v>
      </c>
      <c r="D287" s="9" t="s">
        <v>129</v>
      </c>
      <c r="E287" s="9"/>
      <c r="F287" s="2">
        <v>16714</v>
      </c>
      <c r="H287" s="2">
        <v>16710</v>
      </c>
      <c r="I287" s="4">
        <v>517540.23035116727</v>
      </c>
      <c r="J287" s="4">
        <f t="shared" si="139"/>
        <v>30.964474712885441</v>
      </c>
      <c r="K287" s="4"/>
      <c r="L287" s="4">
        <v>790936.83075498417</v>
      </c>
      <c r="M287" s="4">
        <f t="shared" si="140"/>
        <v>47.333143671752495</v>
      </c>
      <c r="N287" s="21"/>
      <c r="O287" s="4">
        <f t="shared" si="141"/>
        <v>-267112.56628382718</v>
      </c>
      <c r="P287" s="4">
        <f t="shared" si="142"/>
        <v>-15.985192476590496</v>
      </c>
      <c r="Q287" s="21"/>
      <c r="R287" s="4">
        <f t="shared" si="143"/>
        <v>523824.26447115699</v>
      </c>
      <c r="S287" s="4">
        <f t="shared" si="144"/>
        <v>31.347951195161997</v>
      </c>
      <c r="T287" s="21"/>
      <c r="U287" s="21"/>
      <c r="V287" s="21"/>
      <c r="W287" s="22">
        <v>2849095.9235748877</v>
      </c>
      <c r="X287" s="6"/>
      <c r="Y287" s="2">
        <v>397959.48009692068</v>
      </c>
      <c r="Z287" s="82">
        <f t="shared" si="145"/>
        <v>725395.02895310987</v>
      </c>
      <c r="AA287" s="82">
        <f t="shared" si="146"/>
        <v>725502.31607111893</v>
      </c>
      <c r="AB287" s="2"/>
      <c r="AC287" s="2">
        <v>263818.272637658</v>
      </c>
      <c r="AD287" s="2">
        <v>591332.20223564398</v>
      </c>
      <c r="AE287" s="2">
        <v>327513.92959798599</v>
      </c>
      <c r="AF287" s="2">
        <f t="shared" si="147"/>
        <v>19.59518544920342</v>
      </c>
      <c r="AG287" s="83"/>
      <c r="AH287" s="6">
        <v>1712559.4937305439</v>
      </c>
      <c r="AI287" s="6">
        <v>11864.389636660715</v>
      </c>
      <c r="AJ287" s="6">
        <v>67456.006031731114</v>
      </c>
      <c r="AK287" s="30">
        <f t="shared" si="148"/>
        <v>18887.681688884713</v>
      </c>
      <c r="AL287" s="6"/>
      <c r="AM287" s="6">
        <f t="shared" si="149"/>
        <v>-445800.71196233522</v>
      </c>
      <c r="AN287" s="6">
        <f t="shared" si="150"/>
        <v>725502.31607111893</v>
      </c>
      <c r="AO287" s="7"/>
      <c r="AP287" s="6">
        <f t="shared" si="151"/>
        <v>279701.60410878371</v>
      </c>
      <c r="AQ287" s="6">
        <f t="shared" si="152"/>
        <v>16.738575949059467</v>
      </c>
      <c r="AR287" s="7"/>
      <c r="AS287" s="6">
        <f t="shared" si="153"/>
        <v>-279701.60410878371</v>
      </c>
      <c r="AT287" s="6">
        <f t="shared" si="154"/>
        <v>-16.738575949059467</v>
      </c>
      <c r="AU287" s="7"/>
      <c r="AV287" s="6">
        <f t="shared" si="155"/>
        <v>511235.22664620046</v>
      </c>
      <c r="AW287" s="6">
        <f t="shared" si="156"/>
        <v>30.594567722693025</v>
      </c>
      <c r="AX287" s="21"/>
      <c r="AY287" s="6">
        <f t="shared" si="157"/>
        <v>-43341.109150502009</v>
      </c>
      <c r="AZ287" s="6">
        <f t="shared" si="158"/>
        <v>11864.389636660715</v>
      </c>
      <c r="BA287" s="6">
        <f t="shared" si="159"/>
        <v>18887.681688884713</v>
      </c>
      <c r="BB287" s="6"/>
      <c r="BC287" s="6">
        <f t="shared" si="160"/>
        <v>-16523.210209295728</v>
      </c>
      <c r="BD287" s="6">
        <f t="shared" si="161"/>
        <v>3934.1723843391737</v>
      </c>
      <c r="BE287" s="6">
        <f t="shared" si="162"/>
        <v>-12589.037824956555</v>
      </c>
      <c r="BF287" s="6">
        <f t="shared" si="163"/>
        <v>-0.98882167619962469</v>
      </c>
      <c r="BG287" s="6">
        <f t="shared" si="164"/>
        <v>0.23543820373065072</v>
      </c>
      <c r="BH287" s="6">
        <f t="shared" si="165"/>
        <v>-0.75338347246897397</v>
      </c>
      <c r="BI287" s="6"/>
      <c r="BJ287" s="6">
        <f t="shared" si="166"/>
        <v>16523.210209295728</v>
      </c>
      <c r="BK287" s="6">
        <f t="shared" si="167"/>
        <v>-3934.1723843391737</v>
      </c>
      <c r="BL287" s="6">
        <f t="shared" si="168"/>
        <v>12589.037824956555</v>
      </c>
      <c r="BM287" s="6">
        <f t="shared" si="169"/>
        <v>0.98882167619962469</v>
      </c>
      <c r="BN287" s="6">
        <f t="shared" si="170"/>
        <v>-0.23543820373065072</v>
      </c>
      <c r="BO287" s="6">
        <f t="shared" si="171"/>
        <v>0.75338347246897397</v>
      </c>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8" t="s">
        <v>0</v>
      </c>
      <c r="DN287" s="84">
        <v>49611</v>
      </c>
      <c r="DY287" s="8" t="s">
        <v>0</v>
      </c>
      <c r="DZ287" s="8">
        <v>0</v>
      </c>
      <c r="EA287" s="8">
        <v>1</v>
      </c>
      <c r="EB287" s="8">
        <v>0</v>
      </c>
      <c r="EC287" s="8">
        <v>0</v>
      </c>
      <c r="ED287" s="8">
        <v>0</v>
      </c>
      <c r="EE287" s="8">
        <v>1</v>
      </c>
      <c r="EF287" s="8" t="s">
        <v>0</v>
      </c>
    </row>
    <row r="288" spans="1:136" ht="12.75" customHeight="1" x14ac:dyDescent="0.2">
      <c r="A288" s="9">
        <v>848</v>
      </c>
      <c r="B288" s="63"/>
      <c r="C288" s="9">
        <v>10</v>
      </c>
      <c r="D288" s="9" t="s">
        <v>130</v>
      </c>
      <c r="E288" s="9"/>
      <c r="F288" s="2">
        <v>16626</v>
      </c>
      <c r="H288" s="2">
        <v>16904</v>
      </c>
      <c r="I288" s="4">
        <v>-775304.24529253202</v>
      </c>
      <c r="J288" s="4">
        <f t="shared" si="139"/>
        <v>-46.632036887557561</v>
      </c>
      <c r="K288" s="4"/>
      <c r="L288" s="4">
        <v>-758103.17905751942</v>
      </c>
      <c r="M288" s="4">
        <f t="shared" si="140"/>
        <v>-44.847561468144782</v>
      </c>
      <c r="N288" s="21"/>
      <c r="O288" s="4">
        <f t="shared" si="141"/>
        <v>-56420.28416568361</v>
      </c>
      <c r="P288" s="4">
        <f t="shared" si="142"/>
        <v>-3.3376883675865838</v>
      </c>
      <c r="Q288" s="21"/>
      <c r="R288" s="4">
        <f t="shared" si="143"/>
        <v>-814523.46322320309</v>
      </c>
      <c r="S288" s="4">
        <f t="shared" si="144"/>
        <v>-48.185249835731369</v>
      </c>
      <c r="T288" s="21"/>
      <c r="U288" s="21"/>
      <c r="V288" s="21"/>
      <c r="W288" s="22">
        <v>2743774.2414397779</v>
      </c>
      <c r="X288" s="6"/>
      <c r="Y288" s="2">
        <v>305620.14710040233</v>
      </c>
      <c r="Z288" s="82">
        <f t="shared" si="145"/>
        <v>489773.36520482536</v>
      </c>
      <c r="AA288" s="82">
        <f t="shared" si="146"/>
        <v>489845.80349118396</v>
      </c>
      <c r="AB288" s="2"/>
      <c r="AC288" s="2">
        <v>136996.95007765401</v>
      </c>
      <c r="AD288" s="2">
        <v>318121.61904382397</v>
      </c>
      <c r="AE288" s="2">
        <v>181124.66896616996</v>
      </c>
      <c r="AF288" s="2">
        <f t="shared" si="147"/>
        <v>10.894061648392276</v>
      </c>
      <c r="AG288" s="83"/>
      <c r="AH288" s="6">
        <v>1425131.3360263279</v>
      </c>
      <c r="AI288" s="6">
        <v>17796.584454991047</v>
      </c>
      <c r="AJ288" s="6">
        <v>50592.004523798314</v>
      </c>
      <c r="AK288" s="30">
        <f t="shared" si="148"/>
        <v>14165.761266663529</v>
      </c>
      <c r="AL288" s="6"/>
      <c r="AM288" s="6">
        <f t="shared" si="149"/>
        <v>-429320.92955403024</v>
      </c>
      <c r="AN288" s="6">
        <f t="shared" si="150"/>
        <v>489845.80349118396</v>
      </c>
      <c r="AO288" s="7"/>
      <c r="AP288" s="6">
        <f t="shared" si="151"/>
        <v>60524.873937153723</v>
      </c>
      <c r="AQ288" s="6">
        <f t="shared" si="152"/>
        <v>3.5805060303569407</v>
      </c>
      <c r="AR288" s="7"/>
      <c r="AS288" s="6">
        <f t="shared" si="153"/>
        <v>-60524.873937153723</v>
      </c>
      <c r="AT288" s="6">
        <f t="shared" si="154"/>
        <v>-3.5805060303569407</v>
      </c>
      <c r="AU288" s="7"/>
      <c r="AV288" s="6">
        <f t="shared" si="155"/>
        <v>-818628.05299467314</v>
      </c>
      <c r="AW288" s="6">
        <f t="shared" si="156"/>
        <v>-48.428067498501726</v>
      </c>
      <c r="AX288" s="21"/>
      <c r="AY288" s="6">
        <f t="shared" si="157"/>
        <v>-36066.935493124707</v>
      </c>
      <c r="AZ288" s="6">
        <f t="shared" si="158"/>
        <v>17796.584454991047</v>
      </c>
      <c r="BA288" s="6">
        <f t="shared" si="159"/>
        <v>14165.761266663529</v>
      </c>
      <c r="BB288" s="6"/>
      <c r="BC288" s="6">
        <f t="shared" si="160"/>
        <v>-5826.5703861417824</v>
      </c>
      <c r="BD288" s="6">
        <f t="shared" si="161"/>
        <v>1721.9806146716728</v>
      </c>
      <c r="BE288" s="6">
        <f t="shared" si="162"/>
        <v>-4104.5897714701096</v>
      </c>
      <c r="BF288" s="6">
        <f t="shared" si="163"/>
        <v>-0.34468589600933403</v>
      </c>
      <c r="BG288" s="6">
        <f t="shared" si="164"/>
        <v>0.10186823323897733</v>
      </c>
      <c r="BH288" s="6">
        <f t="shared" si="165"/>
        <v>-0.24281766277035668</v>
      </c>
      <c r="BI288" s="6"/>
      <c r="BJ288" s="6">
        <f t="shared" si="166"/>
        <v>5826.5703861417824</v>
      </c>
      <c r="BK288" s="6">
        <f t="shared" si="167"/>
        <v>-1721.9806146716728</v>
      </c>
      <c r="BL288" s="6">
        <f t="shared" si="168"/>
        <v>4104.5897714701096</v>
      </c>
      <c r="BM288" s="6">
        <f t="shared" si="169"/>
        <v>0.34468589600933403</v>
      </c>
      <c r="BN288" s="6">
        <f t="shared" si="170"/>
        <v>-0.10186823323897733</v>
      </c>
      <c r="BO288" s="6">
        <f t="shared" si="171"/>
        <v>0.24281766277035668</v>
      </c>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8" t="s">
        <v>0</v>
      </c>
      <c r="DN288" s="84">
        <v>49842</v>
      </c>
      <c r="DY288" s="8" t="s">
        <v>0</v>
      </c>
      <c r="DZ288" s="8">
        <v>0</v>
      </c>
      <c r="EA288" s="8">
        <v>1</v>
      </c>
      <c r="EB288" s="8">
        <v>0</v>
      </c>
      <c r="EC288" s="8">
        <v>0</v>
      </c>
      <c r="ED288" s="8">
        <v>0</v>
      </c>
      <c r="EE288" s="8">
        <v>1</v>
      </c>
      <c r="EF288" s="8" t="s">
        <v>0</v>
      </c>
    </row>
    <row r="289" spans="1:136" ht="12.75" customHeight="1" x14ac:dyDescent="0.2">
      <c r="A289" s="9">
        <v>866</v>
      </c>
      <c r="B289" s="63"/>
      <c r="C289" s="9">
        <v>10</v>
      </c>
      <c r="D289" s="9" t="s">
        <v>136</v>
      </c>
      <c r="E289" s="9"/>
      <c r="F289" s="2">
        <v>16898</v>
      </c>
      <c r="H289" s="2">
        <v>17247</v>
      </c>
      <c r="I289" s="4">
        <v>-497680.21695543639</v>
      </c>
      <c r="J289" s="4">
        <f t="shared" si="139"/>
        <v>-29.452018993693716</v>
      </c>
      <c r="K289" s="4"/>
      <c r="L289" s="4">
        <v>-518360.35969733284</v>
      </c>
      <c r="M289" s="4">
        <f t="shared" si="140"/>
        <v>-30.055102898900262</v>
      </c>
      <c r="N289" s="21"/>
      <c r="O289" s="4">
        <f t="shared" si="141"/>
        <v>-109986.85515463281</v>
      </c>
      <c r="P289" s="4">
        <f t="shared" si="142"/>
        <v>-6.3771586452503515</v>
      </c>
      <c r="Q289" s="21"/>
      <c r="R289" s="4">
        <f t="shared" si="143"/>
        <v>-628347.21485196566</v>
      </c>
      <c r="S289" s="4">
        <f t="shared" si="144"/>
        <v>-36.432261544150613</v>
      </c>
      <c r="T289" s="21"/>
      <c r="U289" s="21"/>
      <c r="V289" s="21"/>
      <c r="W289" s="22">
        <v>2592592.8560849843</v>
      </c>
      <c r="X289" s="6"/>
      <c r="Y289" s="2">
        <v>443731.99482893507</v>
      </c>
      <c r="Z289" s="82">
        <f t="shared" si="145"/>
        <v>520163.37802262424</v>
      </c>
      <c r="AA289" s="82">
        <f t="shared" si="146"/>
        <v>520240.31104186812</v>
      </c>
      <c r="AB289" s="2"/>
      <c r="AC289" s="2">
        <v>242740.40574872799</v>
      </c>
      <c r="AD289" s="2">
        <v>317625.16908188502</v>
      </c>
      <c r="AE289" s="2">
        <v>74884.763333157025</v>
      </c>
      <c r="AF289" s="2">
        <f t="shared" si="147"/>
        <v>4.4315755316106653</v>
      </c>
      <c r="AG289" s="83"/>
      <c r="AH289" s="6">
        <v>1393190.5106200099</v>
      </c>
      <c r="AI289" s="6">
        <v>21751.381000544636</v>
      </c>
      <c r="AJ289" s="6">
        <v>31854.22507053972</v>
      </c>
      <c r="AK289" s="30">
        <f t="shared" si="148"/>
        <v>8919.1830197511226</v>
      </c>
      <c r="AL289" s="6"/>
      <c r="AM289" s="6">
        <f t="shared" si="149"/>
        <v>-405665.4363609287</v>
      </c>
      <c r="AN289" s="6">
        <f t="shared" si="150"/>
        <v>520240.31104186812</v>
      </c>
      <c r="AO289" s="7"/>
      <c r="AP289" s="6">
        <f t="shared" si="151"/>
        <v>114574.87468093942</v>
      </c>
      <c r="AQ289" s="6">
        <f t="shared" si="152"/>
        <v>6.643177055774304</v>
      </c>
      <c r="AR289" s="7"/>
      <c r="AS289" s="6">
        <f t="shared" si="153"/>
        <v>-114574.87468093942</v>
      </c>
      <c r="AT289" s="6">
        <f t="shared" si="154"/>
        <v>-6.643177055774304</v>
      </c>
      <c r="AU289" s="7"/>
      <c r="AV289" s="6">
        <f t="shared" si="155"/>
        <v>-632935.2343782722</v>
      </c>
      <c r="AW289" s="6">
        <f t="shared" si="156"/>
        <v>-36.698279954674561</v>
      </c>
      <c r="AX289" s="21"/>
      <c r="AY289" s="6">
        <f t="shared" si="157"/>
        <v>-35258.583546602385</v>
      </c>
      <c r="AZ289" s="6">
        <f t="shared" si="158"/>
        <v>21751.381000544636</v>
      </c>
      <c r="BA289" s="6">
        <f t="shared" si="159"/>
        <v>8919.1830197511226</v>
      </c>
      <c r="BB289" s="6"/>
      <c r="BC289" s="6">
        <f t="shared" si="160"/>
        <v>-1342.3187333621281</v>
      </c>
      <c r="BD289" s="6">
        <f t="shared" si="161"/>
        <v>-3245.700792944479</v>
      </c>
      <c r="BE289" s="6">
        <f t="shared" si="162"/>
        <v>-4588.0195263066071</v>
      </c>
      <c r="BF289" s="6">
        <f t="shared" si="163"/>
        <v>-7.7829114243759961E-2</v>
      </c>
      <c r="BG289" s="6">
        <f t="shared" si="164"/>
        <v>-0.18818929628019243</v>
      </c>
      <c r="BH289" s="6">
        <f t="shared" si="165"/>
        <v>-0.26601841052395242</v>
      </c>
      <c r="BI289" s="6"/>
      <c r="BJ289" s="6">
        <f t="shared" si="166"/>
        <v>1342.3187333621281</v>
      </c>
      <c r="BK289" s="6">
        <f t="shared" si="167"/>
        <v>3245.700792944479</v>
      </c>
      <c r="BL289" s="6">
        <f t="shared" si="168"/>
        <v>4588.0195263066071</v>
      </c>
      <c r="BM289" s="6">
        <f t="shared" si="169"/>
        <v>7.7829114243759961E-2</v>
      </c>
      <c r="BN289" s="6">
        <f t="shared" si="170"/>
        <v>0.18818929628019243</v>
      </c>
      <c r="BO289" s="6">
        <f t="shared" si="171"/>
        <v>0.26601841052395242</v>
      </c>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8" t="s">
        <v>0</v>
      </c>
      <c r="DN289" s="84">
        <v>49911</v>
      </c>
      <c r="DY289" s="8" t="s">
        <v>0</v>
      </c>
      <c r="DZ289" s="8">
        <v>0</v>
      </c>
      <c r="EA289" s="8">
        <v>1</v>
      </c>
      <c r="EB289" s="8">
        <v>0</v>
      </c>
      <c r="EC289" s="8">
        <v>0</v>
      </c>
      <c r="ED289" s="8">
        <v>0</v>
      </c>
      <c r="EE289" s="8">
        <v>1</v>
      </c>
      <c r="EF289" s="8" t="s">
        <v>0</v>
      </c>
    </row>
    <row r="290" spans="1:136" ht="12.75" customHeight="1" x14ac:dyDescent="0.2">
      <c r="A290" s="9">
        <v>1724</v>
      </c>
      <c r="B290" s="63"/>
      <c r="C290" s="9">
        <v>10</v>
      </c>
      <c r="D290" s="9" t="s">
        <v>141</v>
      </c>
      <c r="E290" s="9"/>
      <c r="F290" s="2">
        <v>18342</v>
      </c>
      <c r="H290" s="2">
        <v>18491</v>
      </c>
      <c r="I290" s="4">
        <v>-220798.84052572306</v>
      </c>
      <c r="J290" s="4">
        <f t="shared" si="139"/>
        <v>-12.037882484228714</v>
      </c>
      <c r="K290" s="4"/>
      <c r="L290" s="4">
        <v>-413544.92164160823</v>
      </c>
      <c r="M290" s="4">
        <f t="shared" si="140"/>
        <v>-22.364659652891042</v>
      </c>
      <c r="N290" s="21"/>
      <c r="O290" s="4">
        <f t="shared" si="141"/>
        <v>48478.248661354846</v>
      </c>
      <c r="P290" s="4">
        <f t="shared" si="142"/>
        <v>2.6217213055732436</v>
      </c>
      <c r="Q290" s="21"/>
      <c r="R290" s="4">
        <f t="shared" si="143"/>
        <v>-365066.67298025341</v>
      </c>
      <c r="S290" s="4">
        <f t="shared" si="144"/>
        <v>-19.7429383473178</v>
      </c>
      <c r="T290" s="21"/>
      <c r="U290" s="21"/>
      <c r="V290" s="21"/>
      <c r="W290" s="22">
        <v>3092863.5608734149</v>
      </c>
      <c r="X290" s="6"/>
      <c r="Y290" s="2">
        <v>706243.12293873844</v>
      </c>
      <c r="Z290" s="82">
        <f t="shared" si="145"/>
        <v>424836.70269454241</v>
      </c>
      <c r="AA290" s="82">
        <f t="shared" si="146"/>
        <v>424899.53674169915</v>
      </c>
      <c r="AB290" s="2"/>
      <c r="AC290" s="2">
        <v>378649.47909046599</v>
      </c>
      <c r="AD290" s="2">
        <v>99510.624506125299</v>
      </c>
      <c r="AE290" s="2">
        <v>-279138.8545843407</v>
      </c>
      <c r="AF290" s="2">
        <f t="shared" si="147"/>
        <v>-15.218561475539238</v>
      </c>
      <c r="AG290" s="83"/>
      <c r="AH290" s="6">
        <v>1239355.8443583096</v>
      </c>
      <c r="AI290" s="6">
        <v>17796.584454991047</v>
      </c>
      <c r="AJ290" s="6">
        <v>86193.785484989698</v>
      </c>
      <c r="AK290" s="30">
        <f t="shared" si="148"/>
        <v>24134.259935797119</v>
      </c>
      <c r="AL290" s="6"/>
      <c r="AM290" s="6">
        <f t="shared" si="149"/>
        <v>-483943.26285430527</v>
      </c>
      <c r="AN290" s="6">
        <f t="shared" si="150"/>
        <v>424899.53674169915</v>
      </c>
      <c r="AO290" s="7"/>
      <c r="AP290" s="6">
        <f t="shared" si="151"/>
        <v>-59043.72611260612</v>
      </c>
      <c r="AQ290" s="6">
        <f t="shared" si="152"/>
        <v>-3.1931061658431736</v>
      </c>
      <c r="AR290" s="7"/>
      <c r="AS290" s="6">
        <f t="shared" si="153"/>
        <v>59043.72611260612</v>
      </c>
      <c r="AT290" s="6">
        <f t="shared" si="154"/>
        <v>3.1931061658431736</v>
      </c>
      <c r="AU290" s="7"/>
      <c r="AV290" s="6">
        <f t="shared" si="155"/>
        <v>-354501.19552900211</v>
      </c>
      <c r="AW290" s="6">
        <f t="shared" si="156"/>
        <v>-19.171553487047866</v>
      </c>
      <c r="AX290" s="21"/>
      <c r="AY290" s="6">
        <f t="shared" si="157"/>
        <v>-31365.366939536911</v>
      </c>
      <c r="AZ290" s="6">
        <f t="shared" si="158"/>
        <v>17796.584454991047</v>
      </c>
      <c r="BA290" s="6">
        <f t="shared" si="159"/>
        <v>24134.259935797119</v>
      </c>
      <c r="BB290" s="6"/>
      <c r="BC290" s="6">
        <f t="shared" si="160"/>
        <v>-2747.132656845999</v>
      </c>
      <c r="BD290" s="6">
        <f t="shared" si="161"/>
        <v>13312.610108097273</v>
      </c>
      <c r="BE290" s="6">
        <f t="shared" si="162"/>
        <v>10565.477451251274</v>
      </c>
      <c r="BF290" s="6">
        <f t="shared" si="163"/>
        <v>-0.14856593244529767</v>
      </c>
      <c r="BG290" s="6">
        <f t="shared" si="164"/>
        <v>0.71995079271522755</v>
      </c>
      <c r="BH290" s="6">
        <f t="shared" si="165"/>
        <v>0.57138486026992996</v>
      </c>
      <c r="BI290" s="6"/>
      <c r="BJ290" s="6">
        <f t="shared" si="166"/>
        <v>2747.132656845999</v>
      </c>
      <c r="BK290" s="6">
        <f t="shared" si="167"/>
        <v>-13312.610108097273</v>
      </c>
      <c r="BL290" s="6">
        <f t="shared" si="168"/>
        <v>-10565.477451251274</v>
      </c>
      <c r="BM290" s="6">
        <f t="shared" si="169"/>
        <v>0.14856593244529767</v>
      </c>
      <c r="BN290" s="6">
        <f t="shared" si="170"/>
        <v>-0.71995079271522755</v>
      </c>
      <c r="BO290" s="6">
        <f t="shared" si="171"/>
        <v>-0.57138486026992996</v>
      </c>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8" t="s">
        <v>0</v>
      </c>
      <c r="DN290" s="84">
        <v>50257</v>
      </c>
      <c r="DY290" s="8" t="s">
        <v>0</v>
      </c>
      <c r="DZ290" s="8">
        <v>0</v>
      </c>
      <c r="EA290" s="8">
        <v>0</v>
      </c>
      <c r="EB290" s="8">
        <v>1</v>
      </c>
      <c r="EC290" s="8">
        <v>0</v>
      </c>
      <c r="ED290" s="8">
        <v>0</v>
      </c>
      <c r="EE290" s="8">
        <v>1</v>
      </c>
      <c r="EF290" s="8" t="s">
        <v>0</v>
      </c>
    </row>
    <row r="291" spans="1:136" ht="12.75" customHeight="1" x14ac:dyDescent="0.2">
      <c r="A291" s="9">
        <v>823</v>
      </c>
      <c r="B291" s="63"/>
      <c r="C291" s="9">
        <v>10</v>
      </c>
      <c r="D291" s="9" t="s">
        <v>144</v>
      </c>
      <c r="E291" s="9"/>
      <c r="F291" s="2">
        <v>18499</v>
      </c>
      <c r="H291" s="2">
        <v>18623</v>
      </c>
      <c r="I291" s="4">
        <v>-849044.11262158258</v>
      </c>
      <c r="J291" s="4">
        <f t="shared" si="139"/>
        <v>-45.896757263721419</v>
      </c>
      <c r="K291" s="4"/>
      <c r="L291" s="4">
        <v>-665937.97705117334</v>
      </c>
      <c r="M291" s="4">
        <f t="shared" si="140"/>
        <v>-35.758899052310227</v>
      </c>
      <c r="N291" s="21"/>
      <c r="O291" s="4">
        <f t="shared" si="141"/>
        <v>362479.6329287322</v>
      </c>
      <c r="P291" s="4">
        <f t="shared" si="142"/>
        <v>19.46408381725459</v>
      </c>
      <c r="Q291" s="21"/>
      <c r="R291" s="4">
        <f t="shared" si="143"/>
        <v>-303458.34412244114</v>
      </c>
      <c r="S291" s="4">
        <f t="shared" si="144"/>
        <v>-16.294815235055637</v>
      </c>
      <c r="T291" s="21"/>
      <c r="U291" s="21"/>
      <c r="V291" s="21"/>
      <c r="W291" s="22">
        <v>2867990.0297278124</v>
      </c>
      <c r="X291" s="6"/>
      <c r="Y291" s="2">
        <v>181117.71041621096</v>
      </c>
      <c r="Z291" s="82">
        <f t="shared" si="145"/>
        <v>87950.767309994553</v>
      </c>
      <c r="AA291" s="82">
        <f t="shared" si="146"/>
        <v>87963.775373152894</v>
      </c>
      <c r="AB291" s="2"/>
      <c r="AC291" s="2">
        <v>178339.327609245</v>
      </c>
      <c r="AD291" s="2">
        <v>85792.730362727394</v>
      </c>
      <c r="AE291" s="2">
        <v>-92546.597246517602</v>
      </c>
      <c r="AF291" s="2">
        <f t="shared" si="147"/>
        <v>-5.0027891911193905</v>
      </c>
      <c r="AG291" s="83"/>
      <c r="AH291" s="6">
        <v>1240292.5738897212</v>
      </c>
      <c r="AI291" s="6">
        <v>11864.389636660715</v>
      </c>
      <c r="AJ291" s="6">
        <v>63708.450141079345</v>
      </c>
      <c r="AK291" s="30">
        <f t="shared" si="148"/>
        <v>17838.36603950222</v>
      </c>
      <c r="AL291" s="6"/>
      <c r="AM291" s="6">
        <f t="shared" si="149"/>
        <v>-448757.09047706664</v>
      </c>
      <c r="AN291" s="6">
        <f t="shared" si="150"/>
        <v>87963.775373152894</v>
      </c>
      <c r="AO291" s="7"/>
      <c r="AP291" s="6">
        <f t="shared" si="151"/>
        <v>-360793.31510391377</v>
      </c>
      <c r="AQ291" s="6">
        <f t="shared" si="152"/>
        <v>-19.373533539382148</v>
      </c>
      <c r="AR291" s="7"/>
      <c r="AS291" s="6">
        <f t="shared" si="153"/>
        <v>360793.31510391377</v>
      </c>
      <c r="AT291" s="6">
        <f t="shared" si="154"/>
        <v>19.373533539382148</v>
      </c>
      <c r="AU291" s="7"/>
      <c r="AV291" s="6">
        <f t="shared" si="155"/>
        <v>-305144.66194725956</v>
      </c>
      <c r="AW291" s="6">
        <f t="shared" si="156"/>
        <v>-16.385365512928075</v>
      </c>
      <c r="AX291" s="21"/>
      <c r="AY291" s="6">
        <f t="shared" si="157"/>
        <v>-31389.073500981365</v>
      </c>
      <c r="AZ291" s="6">
        <f t="shared" si="158"/>
        <v>11864.389636660715</v>
      </c>
      <c r="BA291" s="6">
        <f t="shared" si="159"/>
        <v>17838.36603950222</v>
      </c>
      <c r="BB291" s="6"/>
      <c r="BC291" s="6">
        <f t="shared" si="160"/>
        <v>-8694.854820765755</v>
      </c>
      <c r="BD291" s="6">
        <f t="shared" si="161"/>
        <v>7008.5369959473428</v>
      </c>
      <c r="BE291" s="6">
        <f t="shared" si="162"/>
        <v>-1686.3178248184122</v>
      </c>
      <c r="BF291" s="6">
        <f t="shared" si="163"/>
        <v>-0.46688797834751411</v>
      </c>
      <c r="BG291" s="6">
        <f t="shared" si="164"/>
        <v>0.37633770047507614</v>
      </c>
      <c r="BH291" s="6">
        <f t="shared" si="165"/>
        <v>-9.0550277872437968E-2</v>
      </c>
      <c r="BI291" s="6"/>
      <c r="BJ291" s="6">
        <f t="shared" si="166"/>
        <v>8694.854820765755</v>
      </c>
      <c r="BK291" s="6">
        <f t="shared" si="167"/>
        <v>-7008.5369959473428</v>
      </c>
      <c r="BL291" s="6">
        <f t="shared" si="168"/>
        <v>1686.3178248184122</v>
      </c>
      <c r="BM291" s="6">
        <f t="shared" si="169"/>
        <v>0.46688797834751411</v>
      </c>
      <c r="BN291" s="6">
        <f t="shared" si="170"/>
        <v>-0.37633770047507614</v>
      </c>
      <c r="BO291" s="6">
        <f t="shared" si="171"/>
        <v>9.0550277872437968E-2</v>
      </c>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8" t="s">
        <v>0</v>
      </c>
      <c r="DN291" s="84">
        <v>50697</v>
      </c>
      <c r="DY291" s="8" t="s">
        <v>0</v>
      </c>
      <c r="DZ291" s="8">
        <v>0</v>
      </c>
      <c r="EA291" s="8">
        <v>0</v>
      </c>
      <c r="EB291" s="8">
        <v>1</v>
      </c>
      <c r="EC291" s="8">
        <v>0</v>
      </c>
      <c r="ED291" s="8">
        <v>0</v>
      </c>
      <c r="EE291" s="8">
        <v>1</v>
      </c>
      <c r="EF291" s="8" t="s">
        <v>0</v>
      </c>
    </row>
    <row r="292" spans="1:136" ht="12.75" customHeight="1" x14ac:dyDescent="0.2">
      <c r="A292" s="9">
        <v>770</v>
      </c>
      <c r="B292" s="63"/>
      <c r="C292" s="9">
        <v>10</v>
      </c>
      <c r="D292" s="9" t="s">
        <v>149</v>
      </c>
      <c r="E292" s="9"/>
      <c r="F292" s="2">
        <v>18554</v>
      </c>
      <c r="H292" s="2">
        <v>19110</v>
      </c>
      <c r="I292" s="4">
        <v>-1433785.6969983652</v>
      </c>
      <c r="J292" s="4">
        <f t="shared" si="139"/>
        <v>-77.276366120424981</v>
      </c>
      <c r="K292" s="4"/>
      <c r="L292" s="4">
        <v>-1569504.3480537608</v>
      </c>
      <c r="M292" s="4">
        <f t="shared" si="140"/>
        <v>-82.130002514587176</v>
      </c>
      <c r="N292" s="21"/>
      <c r="O292" s="4">
        <f t="shared" si="141"/>
        <v>550026.78274693328</v>
      </c>
      <c r="P292" s="4">
        <f t="shared" si="142"/>
        <v>28.782144570744808</v>
      </c>
      <c r="Q292" s="21"/>
      <c r="R292" s="4">
        <f t="shared" si="143"/>
        <v>-1019477.5653068275</v>
      </c>
      <c r="S292" s="4">
        <f t="shared" si="144"/>
        <v>-53.347857943842364</v>
      </c>
      <c r="T292" s="21"/>
      <c r="U292" s="21"/>
      <c r="V292" s="21"/>
      <c r="W292" s="22">
        <v>3514587.4867442739</v>
      </c>
      <c r="X292" s="6"/>
      <c r="Y292" s="2">
        <v>792094.95604456787</v>
      </c>
      <c r="Z292" s="82">
        <f t="shared" si="145"/>
        <v>-20377.482475607772</v>
      </c>
      <c r="AA292" s="82">
        <f t="shared" si="146"/>
        <v>-20380.496338785524</v>
      </c>
      <c r="AB292" s="2"/>
      <c r="AC292" s="2">
        <v>1063634.2294787399</v>
      </c>
      <c r="AD292" s="2">
        <v>274800.44484748202</v>
      </c>
      <c r="AE292" s="2">
        <v>-788833.78463125788</v>
      </c>
      <c r="AF292" s="2">
        <f t="shared" si="147"/>
        <v>-42.515564548413167</v>
      </c>
      <c r="AG292" s="83"/>
      <c r="AH292" s="6">
        <v>1292244.7899947304</v>
      </c>
      <c r="AI292" s="6">
        <v>25706.177546098173</v>
      </c>
      <c r="AJ292" s="6">
        <v>97436.453156944481</v>
      </c>
      <c r="AK292" s="30">
        <f t="shared" si="148"/>
        <v>27282.206883944458</v>
      </c>
      <c r="AL292" s="6"/>
      <c r="AM292" s="6">
        <f t="shared" si="149"/>
        <v>-549930.80116396036</v>
      </c>
      <c r="AN292" s="6">
        <f t="shared" si="150"/>
        <v>-20380.496338785524</v>
      </c>
      <c r="AO292" s="7"/>
      <c r="AP292" s="6">
        <f t="shared" si="151"/>
        <v>-570311.29750274587</v>
      </c>
      <c r="AQ292" s="6">
        <f t="shared" si="152"/>
        <v>-29.843605311498997</v>
      </c>
      <c r="AR292" s="7"/>
      <c r="AS292" s="6">
        <f t="shared" si="153"/>
        <v>570311.29750274587</v>
      </c>
      <c r="AT292" s="6">
        <f t="shared" si="154"/>
        <v>29.843605311498997</v>
      </c>
      <c r="AU292" s="7"/>
      <c r="AV292" s="6">
        <f t="shared" si="155"/>
        <v>-999193.05055101495</v>
      </c>
      <c r="AW292" s="6">
        <f t="shared" si="156"/>
        <v>-52.286397203088171</v>
      </c>
      <c r="AX292" s="21"/>
      <c r="AY292" s="6">
        <f t="shared" si="157"/>
        <v>-32703.869674230078</v>
      </c>
      <c r="AZ292" s="6">
        <f t="shared" si="158"/>
        <v>25706.177546098173</v>
      </c>
      <c r="BA292" s="6">
        <f t="shared" si="159"/>
        <v>27282.206883944458</v>
      </c>
      <c r="BB292" s="6"/>
      <c r="BC292" s="6">
        <f t="shared" si="160"/>
        <v>4285.7666723815273</v>
      </c>
      <c r="BD292" s="6">
        <f t="shared" si="161"/>
        <v>15998.748083431048</v>
      </c>
      <c r="BE292" s="6">
        <f t="shared" si="162"/>
        <v>20284.514755812575</v>
      </c>
      <c r="BF292" s="6">
        <f t="shared" si="163"/>
        <v>0.22426827171017935</v>
      </c>
      <c r="BG292" s="6">
        <f t="shared" si="164"/>
        <v>0.8371924690440109</v>
      </c>
      <c r="BH292" s="6">
        <f t="shared" si="165"/>
        <v>1.0614607407541903</v>
      </c>
      <c r="BI292" s="6"/>
      <c r="BJ292" s="6">
        <f t="shared" si="166"/>
        <v>-4285.7666723815273</v>
      </c>
      <c r="BK292" s="6">
        <f t="shared" si="167"/>
        <v>-15998.748083431048</v>
      </c>
      <c r="BL292" s="6">
        <f t="shared" si="168"/>
        <v>-20284.514755812575</v>
      </c>
      <c r="BM292" s="6">
        <f t="shared" si="169"/>
        <v>-0.22426827171017935</v>
      </c>
      <c r="BN292" s="6">
        <f t="shared" si="170"/>
        <v>-0.8371924690440109</v>
      </c>
      <c r="BO292" s="6">
        <f t="shared" si="171"/>
        <v>-1.0614607407541903</v>
      </c>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8" t="s">
        <v>0</v>
      </c>
      <c r="DN292" s="84">
        <v>51430</v>
      </c>
      <c r="DY292" s="8" t="s">
        <v>0</v>
      </c>
      <c r="DZ292" s="8">
        <v>0</v>
      </c>
      <c r="EA292" s="8">
        <v>0</v>
      </c>
      <c r="EB292" s="8">
        <v>1</v>
      </c>
      <c r="EC292" s="8">
        <v>0</v>
      </c>
      <c r="ED292" s="8">
        <v>0</v>
      </c>
      <c r="EE292" s="8">
        <v>1</v>
      </c>
      <c r="EF292" s="8" t="s">
        <v>0</v>
      </c>
    </row>
    <row r="293" spans="1:136" ht="12.75" customHeight="1" x14ac:dyDescent="0.2">
      <c r="A293" s="9">
        <v>847</v>
      </c>
      <c r="B293" s="63"/>
      <c r="C293" s="9">
        <v>10</v>
      </c>
      <c r="D293" s="9" t="s">
        <v>150</v>
      </c>
      <c r="E293" s="9"/>
      <c r="F293" s="2">
        <v>19036</v>
      </c>
      <c r="H293" s="2">
        <v>19322</v>
      </c>
      <c r="I293" s="4">
        <v>789564.15887283348</v>
      </c>
      <c r="J293" s="4">
        <f t="shared" si="139"/>
        <v>41.47741956675948</v>
      </c>
      <c r="K293" s="4"/>
      <c r="L293" s="4">
        <v>1172684.1074296804</v>
      </c>
      <c r="M293" s="4">
        <f t="shared" si="140"/>
        <v>60.69165238741747</v>
      </c>
      <c r="N293" s="21"/>
      <c r="O293" s="4">
        <f t="shared" si="141"/>
        <v>-180870.86604733975</v>
      </c>
      <c r="P293" s="4">
        <f t="shared" si="142"/>
        <v>-9.3608770338132565</v>
      </c>
      <c r="Q293" s="21"/>
      <c r="R293" s="4">
        <f t="shared" si="143"/>
        <v>991813.24138234067</v>
      </c>
      <c r="S293" s="4">
        <f t="shared" si="144"/>
        <v>51.330775353604217</v>
      </c>
      <c r="T293" s="21"/>
      <c r="U293" s="21"/>
      <c r="V293" s="21"/>
      <c r="W293" s="22">
        <v>3119056.6601120653</v>
      </c>
      <c r="X293" s="6"/>
      <c r="Y293" s="2">
        <v>578069.35343359585</v>
      </c>
      <c r="Z293" s="82">
        <f t="shared" si="145"/>
        <v>665078.54878749966</v>
      </c>
      <c r="AA293" s="82">
        <f t="shared" si="146"/>
        <v>665176.91499887558</v>
      </c>
      <c r="AB293" s="2"/>
      <c r="AC293" s="2">
        <v>523706.51402765198</v>
      </c>
      <c r="AD293" s="2">
        <v>609427.81838314899</v>
      </c>
      <c r="AE293" s="2">
        <v>85721.304355497006</v>
      </c>
      <c r="AF293" s="2">
        <f t="shared" si="147"/>
        <v>4.50311537904481</v>
      </c>
      <c r="AG293" s="83"/>
      <c r="AH293" s="6">
        <v>1687794.1075800718</v>
      </c>
      <c r="AI293" s="6">
        <v>29660.974091651758</v>
      </c>
      <c r="AJ293" s="6">
        <v>59960.894250427598</v>
      </c>
      <c r="AK293" s="30">
        <f t="shared" si="148"/>
        <v>16789.05039011973</v>
      </c>
      <c r="AL293" s="6"/>
      <c r="AM293" s="6">
        <f t="shared" si="149"/>
        <v>-488041.7216645088</v>
      </c>
      <c r="AN293" s="6">
        <f t="shared" si="150"/>
        <v>665176.91499887558</v>
      </c>
      <c r="AO293" s="7"/>
      <c r="AP293" s="6">
        <f t="shared" si="151"/>
        <v>177135.19333436678</v>
      </c>
      <c r="AQ293" s="6">
        <f t="shared" si="152"/>
        <v>9.1675392471983628</v>
      </c>
      <c r="AR293" s="7"/>
      <c r="AS293" s="6">
        <f t="shared" si="153"/>
        <v>-177135.19333436678</v>
      </c>
      <c r="AT293" s="6">
        <f t="shared" si="154"/>
        <v>-9.1675392471983628</v>
      </c>
      <c r="AU293" s="7"/>
      <c r="AV293" s="6">
        <f t="shared" si="155"/>
        <v>995548.91409531364</v>
      </c>
      <c r="AW293" s="6">
        <f t="shared" si="156"/>
        <v>51.524113140219107</v>
      </c>
      <c r="AX293" s="21"/>
      <c r="AY293" s="6">
        <f t="shared" si="157"/>
        <v>-42714.351768798559</v>
      </c>
      <c r="AZ293" s="6">
        <f t="shared" si="158"/>
        <v>29660.974091651758</v>
      </c>
      <c r="BA293" s="6">
        <f t="shared" si="159"/>
        <v>16789.05039011973</v>
      </c>
      <c r="BB293" s="6"/>
      <c r="BC293" s="6">
        <f t="shared" si="160"/>
        <v>1683.8883765292485</v>
      </c>
      <c r="BD293" s="6">
        <f t="shared" si="161"/>
        <v>2051.7843364437067</v>
      </c>
      <c r="BE293" s="6">
        <f t="shared" si="162"/>
        <v>3735.6727129729552</v>
      </c>
      <c r="BF293" s="6">
        <f t="shared" si="163"/>
        <v>8.7148761853288917E-2</v>
      </c>
      <c r="BG293" s="6">
        <f t="shared" si="164"/>
        <v>0.1061890247616037</v>
      </c>
      <c r="BH293" s="6">
        <f t="shared" si="165"/>
        <v>0.19333778661489262</v>
      </c>
      <c r="BI293" s="6"/>
      <c r="BJ293" s="6">
        <f t="shared" si="166"/>
        <v>-1683.8883765292485</v>
      </c>
      <c r="BK293" s="6">
        <f t="shared" si="167"/>
        <v>-2051.7843364437067</v>
      </c>
      <c r="BL293" s="6">
        <f t="shared" si="168"/>
        <v>-3735.6727129729552</v>
      </c>
      <c r="BM293" s="6">
        <f t="shared" si="169"/>
        <v>-8.7148761853288917E-2</v>
      </c>
      <c r="BN293" s="6">
        <f t="shared" si="170"/>
        <v>-0.1061890247616037</v>
      </c>
      <c r="BO293" s="6">
        <f t="shared" si="171"/>
        <v>-0.19333778661489262</v>
      </c>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8" t="s">
        <v>0</v>
      </c>
      <c r="DN293" s="84">
        <v>52197</v>
      </c>
      <c r="DY293" s="8" t="s">
        <v>0</v>
      </c>
      <c r="DZ293" s="8">
        <v>0</v>
      </c>
      <c r="EA293" s="8">
        <v>0</v>
      </c>
      <c r="EB293" s="8">
        <v>1</v>
      </c>
      <c r="EC293" s="8">
        <v>0</v>
      </c>
      <c r="ED293" s="8">
        <v>0</v>
      </c>
      <c r="EE293" s="8">
        <v>1</v>
      </c>
      <c r="EF293" s="8" t="s">
        <v>0</v>
      </c>
    </row>
    <row r="294" spans="1:136" ht="12.75" customHeight="1" x14ac:dyDescent="0.2">
      <c r="A294" s="9">
        <v>1728</v>
      </c>
      <c r="B294" s="63"/>
      <c r="C294" s="9">
        <v>10</v>
      </c>
      <c r="D294" s="9" t="s">
        <v>157</v>
      </c>
      <c r="E294" s="9"/>
      <c r="F294" s="2">
        <v>20063</v>
      </c>
      <c r="H294" s="2">
        <v>20175</v>
      </c>
      <c r="I294" s="4">
        <v>-527441.40466460306</v>
      </c>
      <c r="J294" s="4">
        <f t="shared" si="139"/>
        <v>-26.289259067168572</v>
      </c>
      <c r="K294" s="4"/>
      <c r="L294" s="4">
        <v>-989551.9912770479</v>
      </c>
      <c r="M294" s="4">
        <f t="shared" si="140"/>
        <v>-49.048425837771887</v>
      </c>
      <c r="N294" s="21"/>
      <c r="O294" s="4">
        <f t="shared" si="141"/>
        <v>59224.433431945668</v>
      </c>
      <c r="P294" s="4">
        <f t="shared" si="142"/>
        <v>2.9355357339254358</v>
      </c>
      <c r="Q294" s="21"/>
      <c r="R294" s="4">
        <f t="shared" si="143"/>
        <v>-930327.55784510227</v>
      </c>
      <c r="S294" s="4">
        <f t="shared" si="144"/>
        <v>-46.11289010384646</v>
      </c>
      <c r="T294" s="21"/>
      <c r="U294" s="21"/>
      <c r="V294" s="21"/>
      <c r="W294" s="22">
        <v>3862744.0532730785</v>
      </c>
      <c r="X294" s="6"/>
      <c r="Y294" s="2">
        <v>370592.11293203465</v>
      </c>
      <c r="Z294" s="82">
        <f t="shared" si="145"/>
        <v>514263.55019929388</v>
      </c>
      <c r="AA294" s="82">
        <f t="shared" si="146"/>
        <v>514339.61062429787</v>
      </c>
      <c r="AB294" s="2"/>
      <c r="AC294" s="2">
        <v>146537.81274564099</v>
      </c>
      <c r="AD294" s="2">
        <v>289411.66879981803</v>
      </c>
      <c r="AE294" s="2">
        <v>142873.85605417704</v>
      </c>
      <c r="AF294" s="2">
        <f t="shared" si="147"/>
        <v>7.1212608310909156</v>
      </c>
      <c r="AG294" s="83"/>
      <c r="AH294" s="6">
        <v>1434775.3406493396</v>
      </c>
      <c r="AI294" s="6">
        <v>25706.177546098221</v>
      </c>
      <c r="AJ294" s="6">
        <v>148028.45768074295</v>
      </c>
      <c r="AK294" s="30">
        <f t="shared" si="148"/>
        <v>41447.968150608031</v>
      </c>
      <c r="AL294" s="6"/>
      <c r="AM294" s="6">
        <f t="shared" si="149"/>
        <v>-604407.18574217998</v>
      </c>
      <c r="AN294" s="6">
        <f t="shared" si="150"/>
        <v>514339.61062429787</v>
      </c>
      <c r="AO294" s="7"/>
      <c r="AP294" s="6">
        <f t="shared" si="151"/>
        <v>-90067.575117882108</v>
      </c>
      <c r="AQ294" s="6">
        <f t="shared" si="152"/>
        <v>-4.4643159909730912</v>
      </c>
      <c r="AR294" s="7"/>
      <c r="AS294" s="6">
        <f t="shared" si="153"/>
        <v>90067.575117882108</v>
      </c>
      <c r="AT294" s="6">
        <f t="shared" si="154"/>
        <v>4.4643159909730912</v>
      </c>
      <c r="AU294" s="7"/>
      <c r="AV294" s="6">
        <f t="shared" si="155"/>
        <v>-899484.41615916579</v>
      </c>
      <c r="AW294" s="6">
        <f t="shared" si="156"/>
        <v>-44.584109846798803</v>
      </c>
      <c r="AX294" s="21"/>
      <c r="AY294" s="6">
        <f t="shared" si="157"/>
        <v>-36311.00401076983</v>
      </c>
      <c r="AZ294" s="6">
        <f t="shared" si="158"/>
        <v>25706.177546098221</v>
      </c>
      <c r="BA294" s="6">
        <f t="shared" si="159"/>
        <v>41447.968150608031</v>
      </c>
      <c r="BB294" s="6"/>
      <c r="BC294" s="6">
        <f t="shared" si="160"/>
        <v>1923.1624810415815</v>
      </c>
      <c r="BD294" s="6">
        <f t="shared" si="161"/>
        <v>28919.979204894858</v>
      </c>
      <c r="BE294" s="6">
        <f t="shared" si="162"/>
        <v>30843.14168593644</v>
      </c>
      <c r="BF294" s="6">
        <f t="shared" si="163"/>
        <v>9.5324038713337375E-2</v>
      </c>
      <c r="BG294" s="6">
        <f t="shared" si="164"/>
        <v>1.4334562183343176</v>
      </c>
      <c r="BH294" s="6">
        <f t="shared" si="165"/>
        <v>1.528780257047655</v>
      </c>
      <c r="BI294" s="6"/>
      <c r="BJ294" s="6">
        <f t="shared" si="166"/>
        <v>-1923.1624810415815</v>
      </c>
      <c r="BK294" s="6">
        <f t="shared" si="167"/>
        <v>-28919.979204894858</v>
      </c>
      <c r="BL294" s="6">
        <f t="shared" si="168"/>
        <v>-30843.14168593644</v>
      </c>
      <c r="BM294" s="6">
        <f t="shared" si="169"/>
        <v>-9.5324038713337375E-2</v>
      </c>
      <c r="BN294" s="6">
        <f t="shared" si="170"/>
        <v>-1.4334562183343176</v>
      </c>
      <c r="BO294" s="6">
        <f t="shared" si="171"/>
        <v>-1.528780257047655</v>
      </c>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8" t="s">
        <v>0</v>
      </c>
      <c r="DN294" s="84">
        <v>53467</v>
      </c>
      <c r="DY294" s="8" t="s">
        <v>0</v>
      </c>
      <c r="DZ294" s="8">
        <v>0</v>
      </c>
      <c r="EA294" s="8">
        <v>0</v>
      </c>
      <c r="EB294" s="8">
        <v>1</v>
      </c>
      <c r="EC294" s="8">
        <v>0</v>
      </c>
      <c r="ED294" s="8">
        <v>0</v>
      </c>
      <c r="EE294" s="8">
        <v>1</v>
      </c>
      <c r="EF294" s="8" t="s">
        <v>0</v>
      </c>
    </row>
    <row r="295" spans="1:136" ht="12.75" customHeight="1" x14ac:dyDescent="0.2">
      <c r="A295" s="9">
        <v>1706</v>
      </c>
      <c r="B295" s="63"/>
      <c r="C295" s="9">
        <v>10</v>
      </c>
      <c r="D295" s="9" t="s">
        <v>158</v>
      </c>
      <c r="E295" s="9"/>
      <c r="F295" s="2">
        <v>20676</v>
      </c>
      <c r="H295" s="2">
        <v>20440</v>
      </c>
      <c r="I295" s="4">
        <v>676117.29478025204</v>
      </c>
      <c r="J295" s="4">
        <f t="shared" si="139"/>
        <v>32.700584967123817</v>
      </c>
      <c r="K295" s="4"/>
      <c r="L295" s="4">
        <v>499362.13044375088</v>
      </c>
      <c r="M295" s="4">
        <f t="shared" si="140"/>
        <v>24.430632604880181</v>
      </c>
      <c r="N295" s="21"/>
      <c r="O295" s="4">
        <f t="shared" si="141"/>
        <v>81567.941212083577</v>
      </c>
      <c r="P295" s="4">
        <f t="shared" si="142"/>
        <v>3.9906037774991967</v>
      </c>
      <c r="Q295" s="21"/>
      <c r="R295" s="4">
        <f t="shared" si="143"/>
        <v>580930.07165583444</v>
      </c>
      <c r="S295" s="4">
        <f t="shared" si="144"/>
        <v>28.421236382379377</v>
      </c>
      <c r="T295" s="21"/>
      <c r="U295" s="21"/>
      <c r="V295" s="21"/>
      <c r="W295" s="22">
        <v>3799293.8927455647</v>
      </c>
      <c r="X295" s="6"/>
      <c r="Y295" s="2">
        <v>386828.91501176707</v>
      </c>
      <c r="Z295" s="82">
        <f t="shared" si="145"/>
        <v>512153.61255859525</v>
      </c>
      <c r="AA295" s="82">
        <f t="shared" si="146"/>
        <v>512229.36092035152</v>
      </c>
      <c r="AB295" s="2"/>
      <c r="AC295" s="2">
        <v>197063.870152002</v>
      </c>
      <c r="AD295" s="2">
        <v>323835.56518518302</v>
      </c>
      <c r="AE295" s="2">
        <v>126771.69503318102</v>
      </c>
      <c r="AF295" s="2">
        <f t="shared" si="147"/>
        <v>6.131345281155979</v>
      </c>
      <c r="AG295" s="83"/>
      <c r="AH295" s="6">
        <v>2062027.4681422035</v>
      </c>
      <c r="AI295" s="6">
        <v>27683.575818874968</v>
      </c>
      <c r="AJ295" s="6">
        <v>89941.341375641437</v>
      </c>
      <c r="AK295" s="30">
        <f t="shared" si="148"/>
        <v>25183.575585179606</v>
      </c>
      <c r="AL295" s="6"/>
      <c r="AM295" s="6">
        <f t="shared" si="149"/>
        <v>-594479.0796004259</v>
      </c>
      <c r="AN295" s="6">
        <f t="shared" si="150"/>
        <v>512229.36092035152</v>
      </c>
      <c r="AO295" s="7"/>
      <c r="AP295" s="6">
        <f t="shared" si="151"/>
        <v>-82249.71868007438</v>
      </c>
      <c r="AQ295" s="6">
        <f t="shared" si="152"/>
        <v>-4.0239588395339716</v>
      </c>
      <c r="AR295" s="7"/>
      <c r="AS295" s="6">
        <f t="shared" si="153"/>
        <v>82249.71868007438</v>
      </c>
      <c r="AT295" s="6">
        <f t="shared" si="154"/>
        <v>4.0239588395339716</v>
      </c>
      <c r="AU295" s="7"/>
      <c r="AV295" s="6">
        <f t="shared" si="155"/>
        <v>581611.84912382532</v>
      </c>
      <c r="AW295" s="6">
        <f t="shared" si="156"/>
        <v>28.454591444414156</v>
      </c>
      <c r="AX295" s="21"/>
      <c r="AY295" s="6">
        <f t="shared" si="157"/>
        <v>-52185.373936063799</v>
      </c>
      <c r="AZ295" s="6">
        <f t="shared" si="158"/>
        <v>27683.575818874968</v>
      </c>
      <c r="BA295" s="6">
        <f t="shared" si="159"/>
        <v>25183.575585179606</v>
      </c>
      <c r="BB295" s="6"/>
      <c r="BC295" s="6">
        <f t="shared" si="160"/>
        <v>-6496.848774421931</v>
      </c>
      <c r="BD295" s="6">
        <f t="shared" si="161"/>
        <v>7178.6262424127344</v>
      </c>
      <c r="BE295" s="6">
        <f t="shared" si="162"/>
        <v>681.77746799080342</v>
      </c>
      <c r="BF295" s="6">
        <f t="shared" si="163"/>
        <v>-0.31784974434549562</v>
      </c>
      <c r="BG295" s="6">
        <f t="shared" si="164"/>
        <v>0.35120480638027074</v>
      </c>
      <c r="BH295" s="6">
        <f t="shared" si="165"/>
        <v>3.3355062034775118E-2</v>
      </c>
      <c r="BI295" s="6"/>
      <c r="BJ295" s="6">
        <f t="shared" si="166"/>
        <v>6496.848774421931</v>
      </c>
      <c r="BK295" s="6">
        <f t="shared" si="167"/>
        <v>-7178.6262424127344</v>
      </c>
      <c r="BL295" s="6">
        <f t="shared" si="168"/>
        <v>-681.77746799080342</v>
      </c>
      <c r="BM295" s="6">
        <f t="shared" si="169"/>
        <v>0.31784974434549562</v>
      </c>
      <c r="BN295" s="6">
        <f t="shared" si="170"/>
        <v>-0.35120480638027074</v>
      </c>
      <c r="BO295" s="6">
        <f t="shared" si="171"/>
        <v>-3.3355062034775118E-2</v>
      </c>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8" t="s">
        <v>0</v>
      </c>
      <c r="DN295" s="84">
        <v>53779</v>
      </c>
      <c r="DY295" s="8" t="s">
        <v>0</v>
      </c>
      <c r="DZ295" s="8">
        <v>0</v>
      </c>
      <c r="EA295" s="8">
        <v>0</v>
      </c>
      <c r="EB295" s="8">
        <v>1</v>
      </c>
      <c r="EC295" s="8">
        <v>0</v>
      </c>
      <c r="ED295" s="8">
        <v>0</v>
      </c>
      <c r="EE295" s="8">
        <v>1</v>
      </c>
      <c r="EF295" s="8" t="s">
        <v>0</v>
      </c>
    </row>
    <row r="296" spans="1:136" ht="12.75" customHeight="1" x14ac:dyDescent="0.2">
      <c r="A296" s="9">
        <v>779</v>
      </c>
      <c r="B296" s="63"/>
      <c r="C296" s="9">
        <v>10</v>
      </c>
      <c r="D296" s="9" t="s">
        <v>163</v>
      </c>
      <c r="E296" s="9"/>
      <c r="F296" s="2">
        <v>21504</v>
      </c>
      <c r="H296" s="2">
        <v>21515</v>
      </c>
      <c r="I296" s="4">
        <v>-266206.27383864671</v>
      </c>
      <c r="J296" s="4">
        <f t="shared" si="139"/>
        <v>-12.379384014073972</v>
      </c>
      <c r="K296" s="4"/>
      <c r="L296" s="4">
        <v>-154383.74020191468</v>
      </c>
      <c r="M296" s="4">
        <f t="shared" si="140"/>
        <v>-7.1756328237004272</v>
      </c>
      <c r="N296" s="21"/>
      <c r="O296" s="4">
        <f t="shared" si="141"/>
        <v>-346306.25528292125</v>
      </c>
      <c r="P296" s="4">
        <f t="shared" si="142"/>
        <v>-16.096037893698409</v>
      </c>
      <c r="Q296" s="21"/>
      <c r="R296" s="4">
        <f t="shared" si="143"/>
        <v>-500689.99548483593</v>
      </c>
      <c r="S296" s="4">
        <f t="shared" si="144"/>
        <v>-23.271670717398834</v>
      </c>
      <c r="T296" s="21"/>
      <c r="U296" s="21"/>
      <c r="V296" s="21"/>
      <c r="W296" s="22">
        <v>4395679.2268324643</v>
      </c>
      <c r="X296" s="6"/>
      <c r="Y296" s="2">
        <v>646172.11305887345</v>
      </c>
      <c r="Z296" s="82">
        <f t="shared" si="145"/>
        <v>1027213.2915155613</v>
      </c>
      <c r="AA296" s="82">
        <f t="shared" si="146"/>
        <v>1027365.2180510744</v>
      </c>
      <c r="AB296" s="2"/>
      <c r="AC296" s="2">
        <v>190286.58178125601</v>
      </c>
      <c r="AD296" s="2">
        <v>571132.94485504704</v>
      </c>
      <c r="AE296" s="2">
        <v>380846.36307379103</v>
      </c>
      <c r="AF296" s="2">
        <f t="shared" si="147"/>
        <v>17.710489354249955</v>
      </c>
      <c r="AG296" s="83"/>
      <c r="AH296" s="6">
        <v>2460633.7634477974</v>
      </c>
      <c r="AI296" s="6">
        <v>29660.974091651758</v>
      </c>
      <c r="AJ296" s="6">
        <v>140533.34589943985</v>
      </c>
      <c r="AK296" s="30">
        <f t="shared" si="148"/>
        <v>39349.33685184316</v>
      </c>
      <c r="AL296" s="6"/>
      <c r="AM296" s="6">
        <f t="shared" si="149"/>
        <v>-687796.05230741622</v>
      </c>
      <c r="AN296" s="6">
        <f t="shared" si="150"/>
        <v>1027365.2180510744</v>
      </c>
      <c r="AO296" s="7"/>
      <c r="AP296" s="6">
        <f t="shared" si="151"/>
        <v>339569.1657436582</v>
      </c>
      <c r="AQ296" s="6">
        <f t="shared" si="152"/>
        <v>15.782903357827479</v>
      </c>
      <c r="AR296" s="7"/>
      <c r="AS296" s="6">
        <f t="shared" si="153"/>
        <v>-339569.1657436582</v>
      </c>
      <c r="AT296" s="6">
        <f t="shared" si="154"/>
        <v>-15.782903357827479</v>
      </c>
      <c r="AU296" s="7"/>
      <c r="AV296" s="6">
        <f t="shared" si="155"/>
        <v>-493952.90594557289</v>
      </c>
      <c r="AW296" s="6">
        <f t="shared" si="156"/>
        <v>-22.958536181527904</v>
      </c>
      <c r="AX296" s="21"/>
      <c r="AY296" s="6">
        <f t="shared" si="157"/>
        <v>-62273.221404231939</v>
      </c>
      <c r="AZ296" s="6">
        <f t="shared" si="158"/>
        <v>29660.974091651758</v>
      </c>
      <c r="BA296" s="6">
        <f t="shared" si="159"/>
        <v>39349.33685184316</v>
      </c>
      <c r="BB296" s="6"/>
      <c r="BC296" s="6">
        <f t="shared" si="160"/>
        <v>-11126.798187164281</v>
      </c>
      <c r="BD296" s="6">
        <f t="shared" si="161"/>
        <v>17863.8877264273</v>
      </c>
      <c r="BE296" s="6">
        <f t="shared" si="162"/>
        <v>6737.0895392630191</v>
      </c>
      <c r="BF296" s="6">
        <f t="shared" si="163"/>
        <v>-0.51716468450682229</v>
      </c>
      <c r="BG296" s="6">
        <f t="shared" si="164"/>
        <v>0.83029922037775039</v>
      </c>
      <c r="BH296" s="6">
        <f t="shared" si="165"/>
        <v>0.31313453587092815</v>
      </c>
      <c r="BI296" s="6"/>
      <c r="BJ296" s="6">
        <f t="shared" si="166"/>
        <v>11126.798187164281</v>
      </c>
      <c r="BK296" s="6">
        <f t="shared" si="167"/>
        <v>-17863.8877264273</v>
      </c>
      <c r="BL296" s="6">
        <f t="shared" si="168"/>
        <v>-6737.0895392630191</v>
      </c>
      <c r="BM296" s="6">
        <f t="shared" si="169"/>
        <v>0.51716468450682229</v>
      </c>
      <c r="BN296" s="6">
        <f t="shared" si="170"/>
        <v>-0.83029922037775039</v>
      </c>
      <c r="BO296" s="6">
        <f t="shared" si="171"/>
        <v>-0.31313453587092815</v>
      </c>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8" t="s">
        <v>0</v>
      </c>
      <c r="DN296" s="84">
        <v>54331</v>
      </c>
      <c r="DY296" s="8" t="s">
        <v>0</v>
      </c>
      <c r="DZ296" s="8">
        <v>0</v>
      </c>
      <c r="EA296" s="8">
        <v>0</v>
      </c>
      <c r="EB296" s="8">
        <v>1</v>
      </c>
      <c r="EC296" s="8">
        <v>0</v>
      </c>
      <c r="ED296" s="8">
        <v>0</v>
      </c>
      <c r="EE296" s="8">
        <v>1</v>
      </c>
      <c r="EF296" s="8" t="s">
        <v>0</v>
      </c>
    </row>
    <row r="297" spans="1:136" ht="12.75" customHeight="1" x14ac:dyDescent="0.2">
      <c r="A297" s="9">
        <v>879</v>
      </c>
      <c r="B297" s="63"/>
      <c r="C297" s="9">
        <v>10</v>
      </c>
      <c r="D297" s="9" t="s">
        <v>165</v>
      </c>
      <c r="E297" s="9"/>
      <c r="F297" s="2">
        <v>21657</v>
      </c>
      <c r="H297" s="2">
        <v>21612</v>
      </c>
      <c r="I297" s="4">
        <v>-678040.00817294326</v>
      </c>
      <c r="J297" s="4">
        <f t="shared" si="139"/>
        <v>-31.308122462619163</v>
      </c>
      <c r="K297" s="4"/>
      <c r="L297" s="4">
        <v>-495974.79464692809</v>
      </c>
      <c r="M297" s="4">
        <f t="shared" si="140"/>
        <v>-22.949046578147701</v>
      </c>
      <c r="N297" s="21"/>
      <c r="O297" s="4">
        <f t="shared" si="141"/>
        <v>562031.23831394454</v>
      </c>
      <c r="P297" s="4">
        <f t="shared" si="142"/>
        <v>26.005517227186033</v>
      </c>
      <c r="Q297" s="21"/>
      <c r="R297" s="4">
        <f t="shared" si="143"/>
        <v>66056.443667016458</v>
      </c>
      <c r="S297" s="4">
        <f t="shared" si="144"/>
        <v>3.0564706490383333</v>
      </c>
      <c r="T297" s="21"/>
      <c r="U297" s="21"/>
      <c r="V297" s="21"/>
      <c r="W297" s="22">
        <v>3277745.7244746271</v>
      </c>
      <c r="X297" s="6"/>
      <c r="Y297" s="2">
        <v>935533.7952559304</v>
      </c>
      <c r="Z297" s="82">
        <f t="shared" si="145"/>
        <v>-54849.764748204034</v>
      </c>
      <c r="AA297" s="82">
        <f t="shared" si="146"/>
        <v>-54857.877118634526</v>
      </c>
      <c r="AB297" s="2"/>
      <c r="AC297" s="2">
        <v>1157447.77985633</v>
      </c>
      <c r="AD297" s="2">
        <v>165002.066409655</v>
      </c>
      <c r="AE297" s="2">
        <v>-992445.71344667498</v>
      </c>
      <c r="AF297" s="2">
        <f t="shared" si="147"/>
        <v>-45.825632056456342</v>
      </c>
      <c r="AG297" s="83"/>
      <c r="AH297" s="6">
        <v>1729828.5591588411</v>
      </c>
      <c r="AI297" s="6">
        <v>31638.372364428556</v>
      </c>
      <c r="AJ297" s="6">
        <v>63708.450141079345</v>
      </c>
      <c r="AK297" s="30">
        <f t="shared" si="148"/>
        <v>17838.36603950222</v>
      </c>
      <c r="AL297" s="6"/>
      <c r="AM297" s="6">
        <f t="shared" si="149"/>
        <v>-512871.94843507739</v>
      </c>
      <c r="AN297" s="6">
        <f t="shared" si="150"/>
        <v>-54857.877118634526</v>
      </c>
      <c r="AO297" s="7"/>
      <c r="AP297" s="6">
        <f t="shared" si="151"/>
        <v>-567729.82555371197</v>
      </c>
      <c r="AQ297" s="6">
        <f t="shared" si="152"/>
        <v>-26.26919422328854</v>
      </c>
      <c r="AR297" s="7"/>
      <c r="AS297" s="6">
        <f t="shared" si="153"/>
        <v>567729.82555371197</v>
      </c>
      <c r="AT297" s="6">
        <f t="shared" si="154"/>
        <v>26.26919422328854</v>
      </c>
      <c r="AU297" s="7"/>
      <c r="AV297" s="6">
        <f t="shared" si="155"/>
        <v>71755.030906783883</v>
      </c>
      <c r="AW297" s="6">
        <f t="shared" si="156"/>
        <v>3.320147645140842</v>
      </c>
      <c r="AX297" s="21"/>
      <c r="AY297" s="6">
        <f t="shared" si="157"/>
        <v>-43778.151164163435</v>
      </c>
      <c r="AZ297" s="6">
        <f t="shared" si="158"/>
        <v>31638.372364428556</v>
      </c>
      <c r="BA297" s="6">
        <f t="shared" si="159"/>
        <v>17838.36603950222</v>
      </c>
      <c r="BB297" s="6"/>
      <c r="BC297" s="6">
        <f t="shared" si="160"/>
        <v>2964.5183352529057</v>
      </c>
      <c r="BD297" s="6">
        <f t="shared" si="161"/>
        <v>2734.0689045144645</v>
      </c>
      <c r="BE297" s="6">
        <f t="shared" si="162"/>
        <v>5698.5872397673702</v>
      </c>
      <c r="BF297" s="6">
        <f t="shared" si="163"/>
        <v>0.13717001366152626</v>
      </c>
      <c r="BG297" s="6">
        <f t="shared" si="164"/>
        <v>0.12650698244098021</v>
      </c>
      <c r="BH297" s="6">
        <f t="shared" si="165"/>
        <v>0.2636769961025065</v>
      </c>
      <c r="BI297" s="6"/>
      <c r="BJ297" s="6">
        <f t="shared" si="166"/>
        <v>-2964.5183352529057</v>
      </c>
      <c r="BK297" s="6">
        <f t="shared" si="167"/>
        <v>-2734.0689045144645</v>
      </c>
      <c r="BL297" s="6">
        <f t="shared" si="168"/>
        <v>-5698.5872397673702</v>
      </c>
      <c r="BM297" s="6">
        <f t="shared" si="169"/>
        <v>-0.13717001366152626</v>
      </c>
      <c r="BN297" s="6">
        <f t="shared" si="170"/>
        <v>-0.12650698244098021</v>
      </c>
      <c r="BO297" s="6">
        <f t="shared" si="171"/>
        <v>-0.2636769961025065</v>
      </c>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8" t="s">
        <v>0</v>
      </c>
      <c r="DN297" s="84">
        <v>54589</v>
      </c>
      <c r="DY297" s="8" t="s">
        <v>0</v>
      </c>
      <c r="DZ297" s="8">
        <v>0</v>
      </c>
      <c r="EA297" s="8">
        <v>0</v>
      </c>
      <c r="EB297" s="8">
        <v>1</v>
      </c>
      <c r="EC297" s="8">
        <v>0</v>
      </c>
      <c r="ED297" s="8">
        <v>0</v>
      </c>
      <c r="EE297" s="8">
        <v>1</v>
      </c>
      <c r="EF297" s="8" t="s">
        <v>0</v>
      </c>
    </row>
    <row r="298" spans="1:136" ht="12.75" customHeight="1" x14ac:dyDescent="0.2">
      <c r="A298" s="9">
        <v>873</v>
      </c>
      <c r="B298" s="63"/>
      <c r="C298" s="9">
        <v>10</v>
      </c>
      <c r="D298" s="9" t="s">
        <v>168</v>
      </c>
      <c r="E298" s="9"/>
      <c r="F298" s="2">
        <v>21837</v>
      </c>
      <c r="H298" s="2">
        <v>21866</v>
      </c>
      <c r="I298" s="4">
        <v>202159.22742572241</v>
      </c>
      <c r="J298" s="4">
        <f t="shared" si="139"/>
        <v>9.2576465368742227</v>
      </c>
      <c r="K298" s="4"/>
      <c r="L298" s="4">
        <v>462707.30768551352</v>
      </c>
      <c r="M298" s="4">
        <f t="shared" si="140"/>
        <v>21.161040322213186</v>
      </c>
      <c r="N298" s="21"/>
      <c r="O298" s="4">
        <f t="shared" si="141"/>
        <v>215220.69015521219</v>
      </c>
      <c r="P298" s="4">
        <f t="shared" si="142"/>
        <v>9.8427096933692582</v>
      </c>
      <c r="Q298" s="21"/>
      <c r="R298" s="4">
        <f t="shared" si="143"/>
        <v>677927.9978407257</v>
      </c>
      <c r="S298" s="4">
        <f t="shared" si="144"/>
        <v>31.003750015582444</v>
      </c>
      <c r="T298" s="21"/>
      <c r="U298" s="21"/>
      <c r="V298" s="21"/>
      <c r="W298" s="22">
        <v>3538683.2300263881</v>
      </c>
      <c r="X298" s="6"/>
      <c r="Y298" s="2">
        <v>1792429.4776692779</v>
      </c>
      <c r="Z298" s="82">
        <f t="shared" si="145"/>
        <v>304256.50331586716</v>
      </c>
      <c r="AA298" s="82">
        <f t="shared" si="146"/>
        <v>304301.50335318939</v>
      </c>
      <c r="AB298" s="2"/>
      <c r="AC298" s="2">
        <v>1941106.8281767501</v>
      </c>
      <c r="AD298" s="2">
        <v>454907.55803335703</v>
      </c>
      <c r="AE298" s="2">
        <v>-1486199.270143393</v>
      </c>
      <c r="AF298" s="2">
        <f t="shared" si="147"/>
        <v>-68.058765862682279</v>
      </c>
      <c r="AG298" s="83"/>
      <c r="AH298" s="6">
        <v>2133699.5835058908</v>
      </c>
      <c r="AI298" s="6">
        <v>59321.948183303321</v>
      </c>
      <c r="AJ298" s="6">
        <v>103057.78699292231</v>
      </c>
      <c r="AK298" s="30">
        <f t="shared" si="148"/>
        <v>28856.18035801825</v>
      </c>
      <c r="AL298" s="6"/>
      <c r="AM298" s="6">
        <f t="shared" si="149"/>
        <v>-553701.08472006815</v>
      </c>
      <c r="AN298" s="6">
        <f t="shared" si="150"/>
        <v>304301.50335318939</v>
      </c>
      <c r="AO298" s="7"/>
      <c r="AP298" s="6">
        <f t="shared" si="151"/>
        <v>-249399.58136687876</v>
      </c>
      <c r="AQ298" s="6">
        <f t="shared" si="152"/>
        <v>-11.405816398375503</v>
      </c>
      <c r="AR298" s="7"/>
      <c r="AS298" s="6">
        <f t="shared" si="153"/>
        <v>249399.58136687876</v>
      </c>
      <c r="AT298" s="6">
        <f t="shared" si="154"/>
        <v>11.405816398375503</v>
      </c>
      <c r="AU298" s="7"/>
      <c r="AV298" s="6">
        <f t="shared" si="155"/>
        <v>712106.88905239222</v>
      </c>
      <c r="AW298" s="6">
        <f t="shared" si="156"/>
        <v>32.566856720588689</v>
      </c>
      <c r="AX298" s="21"/>
      <c r="AY298" s="6">
        <f t="shared" si="157"/>
        <v>-53999.237329655021</v>
      </c>
      <c r="AZ298" s="6">
        <f t="shared" si="158"/>
        <v>59321.948183303321</v>
      </c>
      <c r="BA298" s="6">
        <f t="shared" si="159"/>
        <v>28856.18035801825</v>
      </c>
      <c r="BB298" s="6"/>
      <c r="BC298" s="6">
        <f t="shared" si="160"/>
        <v>23953.477663131482</v>
      </c>
      <c r="BD298" s="6">
        <f t="shared" si="161"/>
        <v>10225.4135485351</v>
      </c>
      <c r="BE298" s="6">
        <f t="shared" si="162"/>
        <v>34178.891211666582</v>
      </c>
      <c r="BF298" s="6">
        <f t="shared" si="163"/>
        <v>1.0954668280952842</v>
      </c>
      <c r="BG298" s="6">
        <f t="shared" si="164"/>
        <v>0.4676398769109622</v>
      </c>
      <c r="BH298" s="6">
        <f t="shared" si="165"/>
        <v>1.5631067050062464</v>
      </c>
      <c r="BI298" s="6"/>
      <c r="BJ298" s="6">
        <f t="shared" si="166"/>
        <v>-23953.477663131482</v>
      </c>
      <c r="BK298" s="6">
        <f t="shared" si="167"/>
        <v>-10225.4135485351</v>
      </c>
      <c r="BL298" s="6">
        <f t="shared" si="168"/>
        <v>-34178.891211666582</v>
      </c>
      <c r="BM298" s="6">
        <f t="shared" si="169"/>
        <v>-1.0954668280952842</v>
      </c>
      <c r="BN298" s="6">
        <f t="shared" si="170"/>
        <v>-0.4676398769109622</v>
      </c>
      <c r="BO298" s="6">
        <f t="shared" si="171"/>
        <v>-1.5631067050062464</v>
      </c>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8" t="s">
        <v>0</v>
      </c>
      <c r="DN298" s="84">
        <v>55386</v>
      </c>
      <c r="DY298" s="8" t="s">
        <v>0</v>
      </c>
      <c r="DZ298" s="8">
        <v>0</v>
      </c>
      <c r="EA298" s="8">
        <v>0</v>
      </c>
      <c r="EB298" s="8">
        <v>1</v>
      </c>
      <c r="EC298" s="8">
        <v>0</v>
      </c>
      <c r="ED298" s="8">
        <v>0</v>
      </c>
      <c r="EE298" s="8">
        <v>1</v>
      </c>
      <c r="EF298" s="8" t="s">
        <v>0</v>
      </c>
    </row>
    <row r="299" spans="1:136" ht="12.75" customHeight="1" x14ac:dyDescent="0.2">
      <c r="A299" s="9">
        <v>1659</v>
      </c>
      <c r="B299" s="63"/>
      <c r="C299" s="9">
        <v>10</v>
      </c>
      <c r="D299" s="9" t="s">
        <v>171</v>
      </c>
      <c r="E299" s="9"/>
      <c r="F299" s="2">
        <v>21942</v>
      </c>
      <c r="H299" s="2">
        <v>22333</v>
      </c>
      <c r="I299" s="4">
        <v>-499527.51224668138</v>
      </c>
      <c r="J299" s="4">
        <f t="shared" si="139"/>
        <v>-22.765814977972902</v>
      </c>
      <c r="K299" s="4"/>
      <c r="L299" s="4">
        <v>-331163.61502439389</v>
      </c>
      <c r="M299" s="4">
        <f t="shared" si="140"/>
        <v>-14.828442888299552</v>
      </c>
      <c r="N299" s="21"/>
      <c r="O299" s="4">
        <f t="shared" si="141"/>
        <v>114672.16355350027</v>
      </c>
      <c r="P299" s="4">
        <f t="shared" si="142"/>
        <v>5.1346511240541028</v>
      </c>
      <c r="Q299" s="21"/>
      <c r="R299" s="4">
        <f t="shared" si="143"/>
        <v>-216491.45147089363</v>
      </c>
      <c r="S299" s="4">
        <f t="shared" si="144"/>
        <v>-9.6937917642454501</v>
      </c>
      <c r="T299" s="21"/>
      <c r="U299" s="21"/>
      <c r="V299" s="21"/>
      <c r="W299" s="22">
        <v>4192390.138111928</v>
      </c>
      <c r="X299" s="6"/>
      <c r="Y299" s="2">
        <v>648923.2916577711</v>
      </c>
      <c r="Z299" s="82">
        <f t="shared" si="145"/>
        <v>536334.45888550894</v>
      </c>
      <c r="AA299" s="82">
        <f t="shared" si="146"/>
        <v>536413.7836342128</v>
      </c>
      <c r="AB299" s="2"/>
      <c r="AC299" s="2">
        <v>594806.30032337306</v>
      </c>
      <c r="AD299" s="2">
        <v>484188.64176030603</v>
      </c>
      <c r="AE299" s="2">
        <v>-110617.65856306703</v>
      </c>
      <c r="AF299" s="2">
        <f t="shared" si="147"/>
        <v>-5.0413662639261245</v>
      </c>
      <c r="AG299" s="83"/>
      <c r="AH299" s="6">
        <v>1864988.7066920865</v>
      </c>
      <c r="AI299" s="6">
        <v>31638.372364428556</v>
      </c>
      <c r="AJ299" s="6">
        <v>73077.339867708739</v>
      </c>
      <c r="AK299" s="30">
        <f t="shared" si="148"/>
        <v>20461.65516295845</v>
      </c>
      <c r="AL299" s="6"/>
      <c r="AM299" s="6">
        <f t="shared" si="149"/>
        <v>-655987.2178852756</v>
      </c>
      <c r="AN299" s="6">
        <f t="shared" si="150"/>
        <v>536413.7836342128</v>
      </c>
      <c r="AO299" s="7"/>
      <c r="AP299" s="6">
        <f t="shared" si="151"/>
        <v>-119573.4342510628</v>
      </c>
      <c r="AQ299" s="6">
        <f t="shared" si="152"/>
        <v>-5.3541142816040299</v>
      </c>
      <c r="AR299" s="7"/>
      <c r="AS299" s="6">
        <f t="shared" si="153"/>
        <v>119573.4342510628</v>
      </c>
      <c r="AT299" s="6">
        <f t="shared" si="154"/>
        <v>5.3541142816040299</v>
      </c>
      <c r="AU299" s="7"/>
      <c r="AV299" s="6">
        <f t="shared" si="155"/>
        <v>-211590.18077333109</v>
      </c>
      <c r="AW299" s="6">
        <f t="shared" si="156"/>
        <v>-9.4743286066955221</v>
      </c>
      <c r="AX299" s="21"/>
      <c r="AY299" s="6">
        <f t="shared" si="157"/>
        <v>-47198.756829824495</v>
      </c>
      <c r="AZ299" s="6">
        <f t="shared" si="158"/>
        <v>31638.372364428556</v>
      </c>
      <c r="BA299" s="6">
        <f t="shared" si="159"/>
        <v>20461.65516295845</v>
      </c>
      <c r="BB299" s="6"/>
      <c r="BC299" s="6">
        <f t="shared" si="160"/>
        <v>724.08686566572214</v>
      </c>
      <c r="BD299" s="6">
        <f t="shared" si="161"/>
        <v>4177.1838318968166</v>
      </c>
      <c r="BE299" s="6">
        <f t="shared" si="162"/>
        <v>4901.2706975625388</v>
      </c>
      <c r="BF299" s="6">
        <f t="shared" si="163"/>
        <v>3.242228386986621E-2</v>
      </c>
      <c r="BG299" s="6">
        <f t="shared" si="164"/>
        <v>0.18704087368006164</v>
      </c>
      <c r="BH299" s="6">
        <f t="shared" si="165"/>
        <v>0.21946315754992785</v>
      </c>
      <c r="BI299" s="6"/>
      <c r="BJ299" s="6">
        <f t="shared" si="166"/>
        <v>-724.08686566572214</v>
      </c>
      <c r="BK299" s="6">
        <f t="shared" si="167"/>
        <v>-4177.1838318968166</v>
      </c>
      <c r="BL299" s="6">
        <f t="shared" si="168"/>
        <v>-4901.2706975625388</v>
      </c>
      <c r="BM299" s="6">
        <f t="shared" si="169"/>
        <v>-3.242228386986621E-2</v>
      </c>
      <c r="BN299" s="6">
        <f t="shared" si="170"/>
        <v>-0.18704087368006164</v>
      </c>
      <c r="BO299" s="6">
        <f t="shared" si="171"/>
        <v>-0.21946315754992785</v>
      </c>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8" t="s">
        <v>0</v>
      </c>
      <c r="DN299" s="84">
        <v>55604</v>
      </c>
      <c r="DY299" s="8" t="s">
        <v>0</v>
      </c>
      <c r="DZ299" s="8">
        <v>0</v>
      </c>
      <c r="EA299" s="8">
        <v>0</v>
      </c>
      <c r="EB299" s="8">
        <v>1</v>
      </c>
      <c r="EC299" s="8">
        <v>0</v>
      </c>
      <c r="ED299" s="8">
        <v>0</v>
      </c>
      <c r="EE299" s="8">
        <v>1</v>
      </c>
      <c r="EF299" s="8" t="s">
        <v>0</v>
      </c>
    </row>
    <row r="300" spans="1:136" ht="12.75" customHeight="1" x14ac:dyDescent="0.2">
      <c r="A300" s="9">
        <v>840</v>
      </c>
      <c r="B300" s="63"/>
      <c r="C300" s="9">
        <v>10</v>
      </c>
      <c r="D300" s="9" t="s">
        <v>173</v>
      </c>
      <c r="E300" s="9"/>
      <c r="F300" s="2">
        <v>22345</v>
      </c>
      <c r="H300" s="2">
        <v>22572</v>
      </c>
      <c r="I300" s="4">
        <v>168099.55666336464</v>
      </c>
      <c r="J300" s="4">
        <f t="shared" si="139"/>
        <v>7.5229159392868485</v>
      </c>
      <c r="K300" s="4"/>
      <c r="L300" s="4">
        <v>606438.46228096914</v>
      </c>
      <c r="M300" s="4">
        <f t="shared" si="140"/>
        <v>26.866846636583784</v>
      </c>
      <c r="N300" s="21"/>
      <c r="O300" s="4">
        <f t="shared" si="141"/>
        <v>269718.84202720423</v>
      </c>
      <c r="P300" s="4">
        <f t="shared" si="142"/>
        <v>11.949266437497972</v>
      </c>
      <c r="Q300" s="21"/>
      <c r="R300" s="4">
        <f t="shared" si="143"/>
        <v>876157.30430817336</v>
      </c>
      <c r="S300" s="4">
        <f t="shared" si="144"/>
        <v>38.816113074081755</v>
      </c>
      <c r="T300" s="21"/>
      <c r="U300" s="21"/>
      <c r="V300" s="21"/>
      <c r="W300" s="22">
        <v>4477382.0295345895</v>
      </c>
      <c r="X300" s="6"/>
      <c r="Y300" s="2">
        <v>363977.73078875348</v>
      </c>
      <c r="Z300" s="82">
        <f t="shared" si="145"/>
        <v>371501.72398138844</v>
      </c>
      <c r="AA300" s="82">
        <f t="shared" si="146"/>
        <v>371556.66969746107</v>
      </c>
      <c r="AB300" s="2"/>
      <c r="AC300" s="2">
        <v>310510.22788939002</v>
      </c>
      <c r="AD300" s="2">
        <v>317958.55448381801</v>
      </c>
      <c r="AE300" s="2">
        <v>7448.3265944279847</v>
      </c>
      <c r="AF300" s="2">
        <f t="shared" si="147"/>
        <v>0.33333303174884693</v>
      </c>
      <c r="AG300" s="83"/>
      <c r="AH300" s="6">
        <v>2458100.4373843255</v>
      </c>
      <c r="AI300" s="6">
        <v>63276.744728857317</v>
      </c>
      <c r="AJ300" s="6">
        <v>207989.35193117085</v>
      </c>
      <c r="AK300" s="30">
        <f t="shared" si="148"/>
        <v>58237.01854072784</v>
      </c>
      <c r="AL300" s="6"/>
      <c r="AM300" s="6">
        <f t="shared" si="149"/>
        <v>-700580.16649344331</v>
      </c>
      <c r="AN300" s="6">
        <f t="shared" si="150"/>
        <v>371556.66969746107</v>
      </c>
      <c r="AO300" s="7"/>
      <c r="AP300" s="6">
        <f t="shared" si="151"/>
        <v>-329023.49679598224</v>
      </c>
      <c r="AQ300" s="6">
        <f t="shared" si="152"/>
        <v>-14.576621335990707</v>
      </c>
      <c r="AR300" s="7"/>
      <c r="AS300" s="6">
        <f t="shared" si="153"/>
        <v>329023.49679598224</v>
      </c>
      <c r="AT300" s="6">
        <f t="shared" si="154"/>
        <v>14.576621335990707</v>
      </c>
      <c r="AU300" s="7"/>
      <c r="AV300" s="6">
        <f t="shared" si="155"/>
        <v>935461.95907695137</v>
      </c>
      <c r="AW300" s="6">
        <f t="shared" si="156"/>
        <v>41.443467972574489</v>
      </c>
      <c r="AX300" s="21"/>
      <c r="AY300" s="6">
        <f t="shared" si="157"/>
        <v>-62209.108500807153</v>
      </c>
      <c r="AZ300" s="6">
        <f t="shared" si="158"/>
        <v>63276.744728857317</v>
      </c>
      <c r="BA300" s="6">
        <f t="shared" si="159"/>
        <v>58237.01854072784</v>
      </c>
      <c r="BB300" s="6"/>
      <c r="BC300" s="6">
        <f t="shared" si="160"/>
        <v>22530.965178955186</v>
      </c>
      <c r="BD300" s="6">
        <f t="shared" si="161"/>
        <v>36773.689589822854</v>
      </c>
      <c r="BE300" s="6">
        <f t="shared" si="162"/>
        <v>59304.65476877804</v>
      </c>
      <c r="BF300" s="6">
        <f t="shared" si="163"/>
        <v>0.99818204762339124</v>
      </c>
      <c r="BG300" s="6">
        <f t="shared" si="164"/>
        <v>1.629172850869345</v>
      </c>
      <c r="BH300" s="6">
        <f t="shared" si="165"/>
        <v>2.6273548984927362</v>
      </c>
      <c r="BI300" s="6"/>
      <c r="BJ300" s="6">
        <f t="shared" si="166"/>
        <v>-22530.965178955186</v>
      </c>
      <c r="BK300" s="6">
        <f t="shared" si="167"/>
        <v>-36773.689589822854</v>
      </c>
      <c r="BL300" s="6">
        <f t="shared" si="168"/>
        <v>-59304.65476877804</v>
      </c>
      <c r="BM300" s="6">
        <f t="shared" si="169"/>
        <v>-0.99818204762339124</v>
      </c>
      <c r="BN300" s="6">
        <f t="shared" si="170"/>
        <v>-1.629172850869345</v>
      </c>
      <c r="BO300" s="6">
        <f t="shared" si="171"/>
        <v>-2.6273548984927362</v>
      </c>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8" t="s">
        <v>0</v>
      </c>
      <c r="DN300" s="84">
        <v>55616</v>
      </c>
      <c r="DY300" s="8" t="s">
        <v>0</v>
      </c>
      <c r="DZ300" s="8">
        <v>0</v>
      </c>
      <c r="EA300" s="8">
        <v>0</v>
      </c>
      <c r="EB300" s="8">
        <v>1</v>
      </c>
      <c r="EC300" s="8">
        <v>0</v>
      </c>
      <c r="ED300" s="8">
        <v>0</v>
      </c>
      <c r="EE300" s="8">
        <v>1</v>
      </c>
      <c r="EF300" s="8" t="s">
        <v>0</v>
      </c>
    </row>
    <row r="301" spans="1:136" ht="12.75" customHeight="1" x14ac:dyDescent="0.2">
      <c r="A301" s="9">
        <v>820</v>
      </c>
      <c r="B301" s="63"/>
      <c r="C301" s="9">
        <v>10</v>
      </c>
      <c r="D301" s="9" t="s">
        <v>180</v>
      </c>
      <c r="E301" s="9"/>
      <c r="F301" s="2">
        <v>22866</v>
      </c>
      <c r="H301" s="2">
        <v>23186</v>
      </c>
      <c r="I301" s="4">
        <v>-444027.38077600719</v>
      </c>
      <c r="J301" s="4">
        <f t="shared" si="139"/>
        <v>-19.41867317309574</v>
      </c>
      <c r="K301" s="4"/>
      <c r="L301" s="4">
        <v>-571023.74823534908</v>
      </c>
      <c r="M301" s="4">
        <f t="shared" si="140"/>
        <v>-24.627954292907319</v>
      </c>
      <c r="N301" s="21"/>
      <c r="O301" s="4">
        <f t="shared" si="141"/>
        <v>-86262.57352038924</v>
      </c>
      <c r="P301" s="4">
        <f t="shared" si="142"/>
        <v>-3.7204594807379125</v>
      </c>
      <c r="Q301" s="21"/>
      <c r="R301" s="4">
        <f t="shared" si="143"/>
        <v>-657286.32175573835</v>
      </c>
      <c r="S301" s="4">
        <f t="shared" si="144"/>
        <v>-28.34841377364523</v>
      </c>
      <c r="T301" s="21"/>
      <c r="U301" s="21"/>
      <c r="V301" s="21"/>
      <c r="W301" s="22">
        <v>3504213.4093595194</v>
      </c>
      <c r="X301" s="6"/>
      <c r="Y301" s="2">
        <v>558461.4033744114</v>
      </c>
      <c r="Z301" s="82">
        <f t="shared" si="145"/>
        <v>632948.13410979114</v>
      </c>
      <c r="AA301" s="82">
        <f t="shared" si="146"/>
        <v>633041.74817998381</v>
      </c>
      <c r="AB301" s="2"/>
      <c r="AC301" s="2">
        <v>235153.84322077601</v>
      </c>
      <c r="AD301" s="2">
        <v>308612.55041456502</v>
      </c>
      <c r="AE301" s="2">
        <v>73458.707193789014</v>
      </c>
      <c r="AF301" s="2">
        <f t="shared" si="147"/>
        <v>3.2125735674708742</v>
      </c>
      <c r="AG301" s="83"/>
      <c r="AH301" s="6">
        <v>2366632.263434411</v>
      </c>
      <c r="AI301" s="6">
        <v>33615.7706372053</v>
      </c>
      <c r="AJ301" s="6">
        <v>99310.231102270729</v>
      </c>
      <c r="AK301" s="30">
        <f t="shared" si="148"/>
        <v>27806.864708635807</v>
      </c>
      <c r="AL301" s="6"/>
      <c r="AM301" s="6">
        <f t="shared" si="149"/>
        <v>-548307.55954341392</v>
      </c>
      <c r="AN301" s="6">
        <f t="shared" si="150"/>
        <v>633041.74817998381</v>
      </c>
      <c r="AO301" s="7"/>
      <c r="AP301" s="6">
        <f t="shared" si="151"/>
        <v>84734.188636569888</v>
      </c>
      <c r="AQ301" s="6">
        <f t="shared" si="152"/>
        <v>3.6545410435853483</v>
      </c>
      <c r="AR301" s="7"/>
      <c r="AS301" s="6">
        <f t="shared" si="153"/>
        <v>-84734.188636569888</v>
      </c>
      <c r="AT301" s="6">
        <f t="shared" si="154"/>
        <v>-3.6545410435853483</v>
      </c>
      <c r="AU301" s="7"/>
      <c r="AV301" s="6">
        <f t="shared" si="155"/>
        <v>-655757.93687191897</v>
      </c>
      <c r="AW301" s="6">
        <f t="shared" si="156"/>
        <v>-28.282495336492666</v>
      </c>
      <c r="AX301" s="21"/>
      <c r="AY301" s="6">
        <f t="shared" si="157"/>
        <v>-59894.250462021788</v>
      </c>
      <c r="AZ301" s="6">
        <f t="shared" si="158"/>
        <v>33615.7706372053</v>
      </c>
      <c r="BA301" s="6">
        <f t="shared" si="159"/>
        <v>27806.864708635807</v>
      </c>
      <c r="BB301" s="6"/>
      <c r="BC301" s="6">
        <f t="shared" si="160"/>
        <v>-5613.8210487211909</v>
      </c>
      <c r="BD301" s="6">
        <f t="shared" si="161"/>
        <v>7142.2059325405498</v>
      </c>
      <c r="BE301" s="6">
        <f t="shared" si="162"/>
        <v>1528.3848838193589</v>
      </c>
      <c r="BF301" s="6">
        <f t="shared" si="163"/>
        <v>-0.2421211527957039</v>
      </c>
      <c r="BG301" s="6">
        <f t="shared" si="164"/>
        <v>0.30803958994826836</v>
      </c>
      <c r="BH301" s="6">
        <f t="shared" si="165"/>
        <v>6.591843715256443E-2</v>
      </c>
      <c r="BI301" s="6"/>
      <c r="BJ301" s="6">
        <f t="shared" si="166"/>
        <v>5613.8210487211909</v>
      </c>
      <c r="BK301" s="6">
        <f t="shared" si="167"/>
        <v>-7142.2059325405498</v>
      </c>
      <c r="BL301" s="6">
        <f t="shared" si="168"/>
        <v>-1528.3848838193589</v>
      </c>
      <c r="BM301" s="6">
        <f t="shared" si="169"/>
        <v>0.2421211527957039</v>
      </c>
      <c r="BN301" s="6">
        <f t="shared" si="170"/>
        <v>-0.30803958994826836</v>
      </c>
      <c r="BO301" s="6">
        <f t="shared" si="171"/>
        <v>-6.591843715256443E-2</v>
      </c>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8" t="s">
        <v>0</v>
      </c>
      <c r="DN301" s="84">
        <v>55662</v>
      </c>
      <c r="DY301" s="8" t="s">
        <v>0</v>
      </c>
      <c r="DZ301" s="8">
        <v>0</v>
      </c>
      <c r="EA301" s="8">
        <v>0</v>
      </c>
      <c r="EB301" s="8">
        <v>1</v>
      </c>
      <c r="EC301" s="8">
        <v>0</v>
      </c>
      <c r="ED301" s="8">
        <v>0</v>
      </c>
      <c r="EE301" s="8">
        <v>1</v>
      </c>
      <c r="EF301" s="8" t="s">
        <v>0</v>
      </c>
    </row>
    <row r="302" spans="1:136" ht="12.75" customHeight="1" x14ac:dyDescent="0.2">
      <c r="A302" s="9">
        <v>809</v>
      </c>
      <c r="B302" s="63"/>
      <c r="C302" s="9">
        <v>10</v>
      </c>
      <c r="D302" s="9" t="s">
        <v>182</v>
      </c>
      <c r="E302" s="9"/>
      <c r="F302" s="2">
        <v>23093</v>
      </c>
      <c r="H302" s="2">
        <v>23327</v>
      </c>
      <c r="I302" s="4">
        <v>-377814.61848648731</v>
      </c>
      <c r="J302" s="4">
        <f t="shared" si="139"/>
        <v>-16.360568938054271</v>
      </c>
      <c r="K302" s="4"/>
      <c r="L302" s="4">
        <v>-1551767.4752505329</v>
      </c>
      <c r="M302" s="4">
        <f t="shared" si="140"/>
        <v>-66.52237644148552</v>
      </c>
      <c r="N302" s="21"/>
      <c r="O302" s="4">
        <f t="shared" si="141"/>
        <v>299981.71329298941</v>
      </c>
      <c r="P302" s="4">
        <f t="shared" si="142"/>
        <v>12.859849671753308</v>
      </c>
      <c r="Q302" s="21"/>
      <c r="R302" s="4">
        <f t="shared" si="143"/>
        <v>-1251785.7619575434</v>
      </c>
      <c r="S302" s="4">
        <f t="shared" si="144"/>
        <v>-53.662526769732217</v>
      </c>
      <c r="T302" s="21"/>
      <c r="U302" s="21"/>
      <c r="V302" s="21"/>
      <c r="W302" s="22">
        <v>5246316.1099465173</v>
      </c>
      <c r="X302" s="6"/>
      <c r="Y302" s="2">
        <v>424019.85690380074</v>
      </c>
      <c r="Z302" s="82">
        <f t="shared" si="145"/>
        <v>526850.61478060053</v>
      </c>
      <c r="AA302" s="82">
        <f t="shared" si="146"/>
        <v>526928.53685316106</v>
      </c>
      <c r="AB302" s="2"/>
      <c r="AC302" s="2">
        <v>410356.08538329997</v>
      </c>
      <c r="AD302" s="2">
        <v>512155.31767416198</v>
      </c>
      <c r="AE302" s="2">
        <v>101799.23229086201</v>
      </c>
      <c r="AF302" s="2">
        <f t="shared" si="147"/>
        <v>4.4082289997342059</v>
      </c>
      <c r="AG302" s="83"/>
      <c r="AH302" s="6">
        <v>2034806.171716599</v>
      </c>
      <c r="AI302" s="6">
        <v>19773.982727767841</v>
      </c>
      <c r="AJ302" s="6">
        <v>91815.119320967322</v>
      </c>
      <c r="AK302" s="30">
        <f t="shared" si="148"/>
        <v>25708.233409870852</v>
      </c>
      <c r="AL302" s="6"/>
      <c r="AM302" s="6">
        <f t="shared" si="149"/>
        <v>-820896.00340974657</v>
      </c>
      <c r="AN302" s="6">
        <f t="shared" si="150"/>
        <v>526928.53685316106</v>
      </c>
      <c r="AO302" s="7"/>
      <c r="AP302" s="6">
        <f t="shared" si="151"/>
        <v>-293967.46655658551</v>
      </c>
      <c r="AQ302" s="6">
        <f t="shared" si="152"/>
        <v>-12.602026259552686</v>
      </c>
      <c r="AR302" s="7"/>
      <c r="AS302" s="6">
        <f t="shared" si="153"/>
        <v>293967.46655658551</v>
      </c>
      <c r="AT302" s="6">
        <f t="shared" si="154"/>
        <v>12.602026259552686</v>
      </c>
      <c r="AU302" s="7"/>
      <c r="AV302" s="6">
        <f t="shared" si="155"/>
        <v>-1257800.0086939475</v>
      </c>
      <c r="AW302" s="6">
        <f t="shared" si="156"/>
        <v>-53.920350181932847</v>
      </c>
      <c r="AX302" s="21"/>
      <c r="AY302" s="6">
        <f t="shared" si="157"/>
        <v>-51496.462874042656</v>
      </c>
      <c r="AZ302" s="6">
        <f t="shared" si="158"/>
        <v>19773.982727767841</v>
      </c>
      <c r="BA302" s="6">
        <f t="shared" si="159"/>
        <v>25708.233409870852</v>
      </c>
      <c r="BB302" s="6"/>
      <c r="BC302" s="6">
        <f t="shared" si="160"/>
        <v>-13955.218259547975</v>
      </c>
      <c r="BD302" s="6">
        <f t="shared" si="161"/>
        <v>7940.9715231440459</v>
      </c>
      <c r="BE302" s="6">
        <f t="shared" si="162"/>
        <v>-6014.2467364039294</v>
      </c>
      <c r="BF302" s="6">
        <f t="shared" si="163"/>
        <v>-0.59824316283911239</v>
      </c>
      <c r="BG302" s="6">
        <f t="shared" si="164"/>
        <v>0.34041975063848956</v>
      </c>
      <c r="BH302" s="6">
        <f t="shared" si="165"/>
        <v>-0.25782341220062288</v>
      </c>
      <c r="BI302" s="6"/>
      <c r="BJ302" s="6">
        <f t="shared" si="166"/>
        <v>13955.218259547975</v>
      </c>
      <c r="BK302" s="6">
        <f t="shared" si="167"/>
        <v>-7940.9715231440459</v>
      </c>
      <c r="BL302" s="6">
        <f t="shared" si="168"/>
        <v>6014.2467364039294</v>
      </c>
      <c r="BM302" s="6">
        <f t="shared" si="169"/>
        <v>0.59824316283911239</v>
      </c>
      <c r="BN302" s="6">
        <f t="shared" si="170"/>
        <v>-0.34041975063848956</v>
      </c>
      <c r="BO302" s="6">
        <f t="shared" si="171"/>
        <v>0.25782341220062288</v>
      </c>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8" t="s">
        <v>0</v>
      </c>
      <c r="DN302" s="84">
        <v>55712</v>
      </c>
      <c r="DY302" s="8" t="s">
        <v>0</v>
      </c>
      <c r="DZ302" s="8">
        <v>0</v>
      </c>
      <c r="EA302" s="8">
        <v>0</v>
      </c>
      <c r="EB302" s="8">
        <v>1</v>
      </c>
      <c r="EC302" s="8">
        <v>0</v>
      </c>
      <c r="ED302" s="8">
        <v>0</v>
      </c>
      <c r="EE302" s="8">
        <v>1</v>
      </c>
      <c r="EF302" s="8" t="s">
        <v>0</v>
      </c>
    </row>
    <row r="303" spans="1:136" ht="12.75" customHeight="1" x14ac:dyDescent="0.2">
      <c r="A303" s="9">
        <v>785</v>
      </c>
      <c r="B303" s="63"/>
      <c r="C303" s="9">
        <v>10</v>
      </c>
      <c r="D303" s="9" t="s">
        <v>189</v>
      </c>
      <c r="E303" s="9"/>
      <c r="F303" s="2">
        <v>23317</v>
      </c>
      <c r="H303" s="2">
        <v>23793</v>
      </c>
      <c r="I303" s="4">
        <v>-2452550.3850829639</v>
      </c>
      <c r="J303" s="4">
        <f t="shared" si="139"/>
        <v>-105.18293026902963</v>
      </c>
      <c r="K303" s="4"/>
      <c r="L303" s="4">
        <v>-2093837.5941050248</v>
      </c>
      <c r="M303" s="4">
        <f t="shared" si="140"/>
        <v>-88.002252515656906</v>
      </c>
      <c r="N303" s="21"/>
      <c r="O303" s="4">
        <f t="shared" si="141"/>
        <v>-728690.39168032003</v>
      </c>
      <c r="P303" s="4">
        <f t="shared" si="142"/>
        <v>-30.626251068815201</v>
      </c>
      <c r="Q303" s="21"/>
      <c r="R303" s="4">
        <f t="shared" si="143"/>
        <v>-2822527.9857853446</v>
      </c>
      <c r="S303" s="4">
        <f t="shared" si="144"/>
        <v>-118.6285035844721</v>
      </c>
      <c r="T303" s="21"/>
      <c r="U303" s="21"/>
      <c r="V303" s="21"/>
      <c r="W303" s="22">
        <v>5010361.9415813116</v>
      </c>
      <c r="X303" s="6"/>
      <c r="Y303" s="2">
        <v>1162068.1311590776</v>
      </c>
      <c r="Z303" s="82">
        <f t="shared" si="145"/>
        <v>1486119.6453675425</v>
      </c>
      <c r="AA303" s="82">
        <f t="shared" si="146"/>
        <v>1486339.4449076611</v>
      </c>
      <c r="AB303" s="2"/>
      <c r="AC303" s="2">
        <v>1100562.84820842</v>
      </c>
      <c r="AD303" s="2">
        <v>1418131.4253865301</v>
      </c>
      <c r="AE303" s="2">
        <v>317568.57717811014</v>
      </c>
      <c r="AF303" s="2">
        <f t="shared" si="147"/>
        <v>13.619615609988855</v>
      </c>
      <c r="AG303" s="83"/>
      <c r="AH303" s="6">
        <v>2156941.7823999175</v>
      </c>
      <c r="AI303" s="6">
        <v>49434.956819419604</v>
      </c>
      <c r="AJ303" s="6">
        <v>112426.67671955169</v>
      </c>
      <c r="AK303" s="30">
        <f t="shared" si="148"/>
        <v>31479.469481474476</v>
      </c>
      <c r="AL303" s="6"/>
      <c r="AM303" s="6">
        <f t="shared" si="149"/>
        <v>-783976.03333176323</v>
      </c>
      <c r="AN303" s="6">
        <f t="shared" si="150"/>
        <v>1486339.4449076611</v>
      </c>
      <c r="AO303" s="7"/>
      <c r="AP303" s="6">
        <f t="shared" si="151"/>
        <v>702363.41157589783</v>
      </c>
      <c r="AQ303" s="6">
        <f t="shared" si="152"/>
        <v>29.51974999268263</v>
      </c>
      <c r="AR303" s="7"/>
      <c r="AS303" s="6">
        <f t="shared" si="153"/>
        <v>-702363.41157589783</v>
      </c>
      <c r="AT303" s="6">
        <f t="shared" si="154"/>
        <v>-29.51974999268263</v>
      </c>
      <c r="AU303" s="7"/>
      <c r="AV303" s="6">
        <f t="shared" si="155"/>
        <v>-2796201.0056809224</v>
      </c>
      <c r="AW303" s="6">
        <f t="shared" si="156"/>
        <v>-117.52200250833953</v>
      </c>
      <c r="AX303" s="21"/>
      <c r="AY303" s="6">
        <f t="shared" si="157"/>
        <v>-54587.446196471872</v>
      </c>
      <c r="AZ303" s="6">
        <f t="shared" si="158"/>
        <v>49434.956819419604</v>
      </c>
      <c r="BA303" s="6">
        <f t="shared" si="159"/>
        <v>31479.469481474476</v>
      </c>
      <c r="BB303" s="6"/>
      <c r="BC303" s="6">
        <f t="shared" si="160"/>
        <v>13681.220710426373</v>
      </c>
      <c r="BD303" s="6">
        <f t="shared" si="161"/>
        <v>12645.759393995864</v>
      </c>
      <c r="BE303" s="6">
        <f t="shared" si="162"/>
        <v>26326.980104422237</v>
      </c>
      <c r="BF303" s="6">
        <f t="shared" si="163"/>
        <v>0.575010327004849</v>
      </c>
      <c r="BG303" s="6">
        <f t="shared" si="164"/>
        <v>0.53149074912772099</v>
      </c>
      <c r="BH303" s="6">
        <f t="shared" si="165"/>
        <v>1.10650107613257</v>
      </c>
      <c r="BI303" s="6"/>
      <c r="BJ303" s="6">
        <f t="shared" si="166"/>
        <v>-13681.220710426373</v>
      </c>
      <c r="BK303" s="6">
        <f t="shared" si="167"/>
        <v>-12645.759393995864</v>
      </c>
      <c r="BL303" s="6">
        <f t="shared" si="168"/>
        <v>-26326.980104422237</v>
      </c>
      <c r="BM303" s="6">
        <f t="shared" si="169"/>
        <v>-0.575010327004849</v>
      </c>
      <c r="BN303" s="6">
        <f t="shared" si="170"/>
        <v>-0.53149074912772099</v>
      </c>
      <c r="BO303" s="6">
        <f t="shared" si="171"/>
        <v>-1.10650107613257</v>
      </c>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8" t="s">
        <v>0</v>
      </c>
      <c r="DN303" s="84">
        <v>55938</v>
      </c>
      <c r="DY303" s="8" t="s">
        <v>0</v>
      </c>
      <c r="DZ303" s="8">
        <v>0</v>
      </c>
      <c r="EA303" s="8">
        <v>0</v>
      </c>
      <c r="EB303" s="8">
        <v>1</v>
      </c>
      <c r="EC303" s="8">
        <v>0</v>
      </c>
      <c r="ED303" s="8">
        <v>0</v>
      </c>
      <c r="EE303" s="8">
        <v>1</v>
      </c>
      <c r="EF303" s="8" t="s">
        <v>0</v>
      </c>
    </row>
    <row r="304" spans="1:136" ht="12.75" customHeight="1" x14ac:dyDescent="0.2">
      <c r="A304" s="9">
        <v>1684</v>
      </c>
      <c r="B304" s="63"/>
      <c r="C304" s="9">
        <v>10</v>
      </c>
      <c r="D304" s="9" t="s">
        <v>201</v>
      </c>
      <c r="E304" s="9"/>
      <c r="F304" s="2">
        <v>24696</v>
      </c>
      <c r="H304" s="2">
        <v>24931</v>
      </c>
      <c r="I304" s="4">
        <v>-318830.76288166689</v>
      </c>
      <c r="J304" s="4">
        <f t="shared" si="139"/>
        <v>-12.9102187755777</v>
      </c>
      <c r="K304" s="4"/>
      <c r="L304" s="4">
        <v>28484.019842278212</v>
      </c>
      <c r="M304" s="4">
        <f t="shared" si="140"/>
        <v>1.1425141326973733</v>
      </c>
      <c r="N304" s="21"/>
      <c r="O304" s="4">
        <f t="shared" si="141"/>
        <v>660364.0897145808</v>
      </c>
      <c r="P304" s="4">
        <f t="shared" si="142"/>
        <v>26.487669556559336</v>
      </c>
      <c r="Q304" s="21"/>
      <c r="R304" s="4">
        <f t="shared" si="143"/>
        <v>688848.10955685901</v>
      </c>
      <c r="S304" s="4">
        <f t="shared" si="144"/>
        <v>27.630183689256707</v>
      </c>
      <c r="T304" s="21"/>
      <c r="U304" s="21"/>
      <c r="V304" s="21"/>
      <c r="W304" s="22">
        <v>6292887.3124134783</v>
      </c>
      <c r="X304" s="6"/>
      <c r="Y304" s="2">
        <v>719801.98739464721</v>
      </c>
      <c r="Z304" s="82">
        <f t="shared" si="145"/>
        <v>251364.17594573752</v>
      </c>
      <c r="AA304" s="82">
        <f t="shared" si="146"/>
        <v>251401.35312083733</v>
      </c>
      <c r="AB304" s="2"/>
      <c r="AC304" s="2">
        <v>779170.79139307304</v>
      </c>
      <c r="AD304" s="2">
        <v>315148.48215789301</v>
      </c>
      <c r="AE304" s="2">
        <v>-464022.30923518003</v>
      </c>
      <c r="AF304" s="2">
        <f t="shared" si="147"/>
        <v>-18.789371122253808</v>
      </c>
      <c r="AG304" s="83"/>
      <c r="AH304" s="6">
        <v>3232120.2360418001</v>
      </c>
      <c r="AI304" s="6">
        <v>87005.524002178237</v>
      </c>
      <c r="AJ304" s="6">
        <v>241717.3549470359</v>
      </c>
      <c r="AK304" s="30">
        <f t="shared" si="148"/>
        <v>67680.859385170057</v>
      </c>
      <c r="AL304" s="6"/>
      <c r="AM304" s="6">
        <f t="shared" si="149"/>
        <v>-984653.98127159139</v>
      </c>
      <c r="AN304" s="6">
        <f t="shared" si="150"/>
        <v>251401.35312083733</v>
      </c>
      <c r="AO304" s="7"/>
      <c r="AP304" s="6">
        <f t="shared" si="151"/>
        <v>-733252.62815075403</v>
      </c>
      <c r="AQ304" s="6">
        <f t="shared" si="152"/>
        <v>-29.411280259546508</v>
      </c>
      <c r="AR304" s="7"/>
      <c r="AS304" s="6">
        <f t="shared" si="153"/>
        <v>733252.62815075403</v>
      </c>
      <c r="AT304" s="6">
        <f t="shared" si="154"/>
        <v>29.411280259546508</v>
      </c>
      <c r="AU304" s="7"/>
      <c r="AV304" s="6">
        <f t="shared" si="155"/>
        <v>761736.64799303224</v>
      </c>
      <c r="AW304" s="6">
        <f t="shared" si="156"/>
        <v>30.553794392243883</v>
      </c>
      <c r="AX304" s="21"/>
      <c r="AY304" s="6">
        <f t="shared" si="157"/>
        <v>-81797.84495117511</v>
      </c>
      <c r="AZ304" s="6">
        <f t="shared" si="158"/>
        <v>87005.524002178237</v>
      </c>
      <c r="BA304" s="6">
        <f t="shared" si="159"/>
        <v>67680.859385170057</v>
      </c>
      <c r="BB304" s="6"/>
      <c r="BC304" s="6">
        <f t="shared" si="160"/>
        <v>33429.495694452016</v>
      </c>
      <c r="BD304" s="6">
        <f t="shared" si="161"/>
        <v>39459.042741721219</v>
      </c>
      <c r="BE304" s="6">
        <f t="shared" si="162"/>
        <v>72888.538436173229</v>
      </c>
      <c r="BF304" s="6">
        <f t="shared" si="163"/>
        <v>1.3408806583952515</v>
      </c>
      <c r="BG304" s="6">
        <f t="shared" si="164"/>
        <v>1.5827300445919226</v>
      </c>
      <c r="BH304" s="6">
        <f t="shared" si="165"/>
        <v>2.9236107029871738</v>
      </c>
      <c r="BI304" s="6"/>
      <c r="BJ304" s="6">
        <f t="shared" si="166"/>
        <v>-33429.495694452016</v>
      </c>
      <c r="BK304" s="6">
        <f t="shared" si="167"/>
        <v>-39459.042741721219</v>
      </c>
      <c r="BL304" s="6">
        <f t="shared" si="168"/>
        <v>-72888.538436173229</v>
      </c>
      <c r="BM304" s="6">
        <f t="shared" si="169"/>
        <v>-1.3408806583952515</v>
      </c>
      <c r="BN304" s="6">
        <f t="shared" si="170"/>
        <v>-1.5827300445919226</v>
      </c>
      <c r="BO304" s="6">
        <f t="shared" si="171"/>
        <v>-2.9236107029871738</v>
      </c>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8" t="s">
        <v>0</v>
      </c>
      <c r="DN304" s="84">
        <v>56048</v>
      </c>
      <c r="DY304" s="8" t="s">
        <v>0</v>
      </c>
      <c r="DZ304" s="8">
        <v>0</v>
      </c>
      <c r="EA304" s="8">
        <v>0</v>
      </c>
      <c r="EB304" s="8">
        <v>1</v>
      </c>
      <c r="EC304" s="8">
        <v>0</v>
      </c>
      <c r="ED304" s="8">
        <v>0</v>
      </c>
      <c r="EE304" s="8">
        <v>1</v>
      </c>
      <c r="EF304" s="8" t="s">
        <v>0</v>
      </c>
    </row>
    <row r="305" spans="1:136" ht="12.75" customHeight="1" x14ac:dyDescent="0.2">
      <c r="A305" s="9">
        <v>851</v>
      </c>
      <c r="B305" s="63"/>
      <c r="C305" s="9">
        <v>10</v>
      </c>
      <c r="D305" s="9" t="s">
        <v>204</v>
      </c>
      <c r="E305" s="9"/>
      <c r="F305" s="2">
        <v>23970</v>
      </c>
      <c r="H305" s="2">
        <v>25054</v>
      </c>
      <c r="I305" s="4">
        <v>-382970.63711219933</v>
      </c>
      <c r="J305" s="4">
        <f t="shared" si="139"/>
        <v>-15.97708123121399</v>
      </c>
      <c r="K305" s="4"/>
      <c r="L305" s="4">
        <v>877947.32338483352</v>
      </c>
      <c r="M305" s="4">
        <f t="shared" si="140"/>
        <v>35.042201779549515</v>
      </c>
      <c r="N305" s="21"/>
      <c r="O305" s="4">
        <f t="shared" si="141"/>
        <v>20112.228087687683</v>
      </c>
      <c r="P305" s="4">
        <f t="shared" si="142"/>
        <v>0.80275517233526317</v>
      </c>
      <c r="Q305" s="21"/>
      <c r="R305" s="4">
        <f t="shared" si="143"/>
        <v>898059.55147252115</v>
      </c>
      <c r="S305" s="4">
        <f t="shared" si="144"/>
        <v>35.844956951884775</v>
      </c>
      <c r="T305" s="21"/>
      <c r="U305" s="21"/>
      <c r="V305" s="21"/>
      <c r="W305" s="22">
        <v>4229638.96214322</v>
      </c>
      <c r="X305" s="6"/>
      <c r="Y305" s="2">
        <v>1270084.1275104736</v>
      </c>
      <c r="Z305" s="82">
        <f t="shared" si="145"/>
        <v>633331.67456589802</v>
      </c>
      <c r="AA305" s="82">
        <f t="shared" si="146"/>
        <v>633425.345362355</v>
      </c>
      <c r="AB305" s="2"/>
      <c r="AC305" s="2">
        <v>876359.20890544099</v>
      </c>
      <c r="AD305" s="2">
        <v>267156.83415165002</v>
      </c>
      <c r="AE305" s="2">
        <v>-609202.37475379091</v>
      </c>
      <c r="AF305" s="2">
        <f t="shared" si="147"/>
        <v>-25.415201283011719</v>
      </c>
      <c r="AG305" s="83"/>
      <c r="AH305" s="6">
        <v>2782405.6459911149</v>
      </c>
      <c r="AI305" s="6">
        <v>51412.355092196347</v>
      </c>
      <c r="AJ305" s="6">
        <v>97436.453156944481</v>
      </c>
      <c r="AK305" s="30">
        <f t="shared" si="148"/>
        <v>27282.206883944458</v>
      </c>
      <c r="AL305" s="6"/>
      <c r="AM305" s="6">
        <f t="shared" si="149"/>
        <v>-661815.57632540632</v>
      </c>
      <c r="AN305" s="6">
        <f t="shared" si="150"/>
        <v>633425.345362355</v>
      </c>
      <c r="AO305" s="7"/>
      <c r="AP305" s="6">
        <f t="shared" si="151"/>
        <v>-28390.230963051319</v>
      </c>
      <c r="AQ305" s="6">
        <f t="shared" si="152"/>
        <v>-1.1331616094456503</v>
      </c>
      <c r="AR305" s="7"/>
      <c r="AS305" s="6">
        <f t="shared" si="153"/>
        <v>28390.230963051319</v>
      </c>
      <c r="AT305" s="6">
        <f t="shared" si="154"/>
        <v>1.1331616094456503</v>
      </c>
      <c r="AU305" s="7"/>
      <c r="AV305" s="6">
        <f t="shared" si="155"/>
        <v>906337.55434788484</v>
      </c>
      <c r="AW305" s="6">
        <f t="shared" si="156"/>
        <v>36.175363388995166</v>
      </c>
      <c r="AX305" s="21"/>
      <c r="AY305" s="6">
        <f t="shared" si="157"/>
        <v>-70416.559100777216</v>
      </c>
      <c r="AZ305" s="6">
        <f t="shared" si="158"/>
        <v>51412.355092196347</v>
      </c>
      <c r="BA305" s="6">
        <f t="shared" si="159"/>
        <v>27282.206883944458</v>
      </c>
      <c r="BB305" s="6"/>
      <c r="BC305" s="6">
        <f t="shared" si="160"/>
        <v>5290.8519405204861</v>
      </c>
      <c r="BD305" s="6">
        <f t="shared" si="161"/>
        <v>2987.15093484315</v>
      </c>
      <c r="BE305" s="6">
        <f t="shared" si="162"/>
        <v>8278.0028753636361</v>
      </c>
      <c r="BF305" s="6">
        <f t="shared" si="163"/>
        <v>0.21117793328492401</v>
      </c>
      <c r="BG305" s="6">
        <f t="shared" si="164"/>
        <v>0.119228503825463</v>
      </c>
      <c r="BH305" s="6">
        <f t="shared" si="165"/>
        <v>0.33040643711038703</v>
      </c>
      <c r="BI305" s="6"/>
      <c r="BJ305" s="6">
        <f t="shared" si="166"/>
        <v>-5290.8519405204861</v>
      </c>
      <c r="BK305" s="6">
        <f t="shared" si="167"/>
        <v>-2987.15093484315</v>
      </c>
      <c r="BL305" s="6">
        <f t="shared" si="168"/>
        <v>-8278.0028753636361</v>
      </c>
      <c r="BM305" s="6">
        <f t="shared" si="169"/>
        <v>-0.21117793328492401</v>
      </c>
      <c r="BN305" s="6">
        <f t="shared" si="170"/>
        <v>-0.119228503825463</v>
      </c>
      <c r="BO305" s="6">
        <f t="shared" si="171"/>
        <v>-0.33040643711038703</v>
      </c>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8" t="s">
        <v>0</v>
      </c>
      <c r="DN305" s="84">
        <v>56742</v>
      </c>
      <c r="DY305" s="8" t="s">
        <v>0</v>
      </c>
      <c r="DZ305" s="8">
        <v>0</v>
      </c>
      <c r="EA305" s="8">
        <v>0</v>
      </c>
      <c r="EB305" s="8">
        <v>1</v>
      </c>
      <c r="EC305" s="8">
        <v>0</v>
      </c>
      <c r="ED305" s="8">
        <v>0</v>
      </c>
      <c r="EE305" s="8">
        <v>1</v>
      </c>
      <c r="EF305" s="8" t="s">
        <v>0</v>
      </c>
    </row>
    <row r="306" spans="1:136" ht="12.75" customHeight="1" x14ac:dyDescent="0.2">
      <c r="A306" s="9">
        <v>766</v>
      </c>
      <c r="B306" s="63"/>
      <c r="C306" s="9">
        <v>10</v>
      </c>
      <c r="D306" s="9" t="s">
        <v>216</v>
      </c>
      <c r="E306" s="9"/>
      <c r="F306" s="2">
        <v>25509</v>
      </c>
      <c r="H306" s="2">
        <v>26051</v>
      </c>
      <c r="I306" s="4">
        <v>-208973.58210051619</v>
      </c>
      <c r="J306" s="4">
        <f t="shared" si="139"/>
        <v>-8.1921510878715829</v>
      </c>
      <c r="K306" s="4"/>
      <c r="L306" s="4">
        <v>-618876.71383941453</v>
      </c>
      <c r="M306" s="4">
        <f t="shared" si="140"/>
        <v>-23.756351535043358</v>
      </c>
      <c r="N306" s="21"/>
      <c r="O306" s="4">
        <f t="shared" si="141"/>
        <v>513578.29636772949</v>
      </c>
      <c r="P306" s="4">
        <f t="shared" si="142"/>
        <v>19.714340960720492</v>
      </c>
      <c r="Q306" s="21"/>
      <c r="R306" s="4">
        <f t="shared" si="143"/>
        <v>-105298.41747168504</v>
      </c>
      <c r="S306" s="4">
        <f t="shared" si="144"/>
        <v>-4.0420105743228678</v>
      </c>
      <c r="T306" s="21"/>
      <c r="U306" s="21"/>
      <c r="V306" s="21"/>
      <c r="W306" s="22">
        <v>5121762.3199157072</v>
      </c>
      <c r="X306" s="6"/>
      <c r="Y306" s="2">
        <v>275692.44049702276</v>
      </c>
      <c r="Z306" s="82">
        <f t="shared" si="145"/>
        <v>306451.91680795234</v>
      </c>
      <c r="AA306" s="82">
        <f t="shared" si="146"/>
        <v>306497.24155054137</v>
      </c>
      <c r="AB306" s="2"/>
      <c r="AC306" s="2">
        <v>240582.00115542399</v>
      </c>
      <c r="AD306" s="2">
        <v>270701.51599997899</v>
      </c>
      <c r="AE306" s="2">
        <v>30119.514844555</v>
      </c>
      <c r="AF306" s="2">
        <f t="shared" si="147"/>
        <v>1.1807407128682035</v>
      </c>
      <c r="AG306" s="83"/>
      <c r="AH306" s="6">
        <v>2431168.0818153699</v>
      </c>
      <c r="AI306" s="6">
        <v>19773.982727767841</v>
      </c>
      <c r="AJ306" s="6">
        <v>82446.22959433803</v>
      </c>
      <c r="AK306" s="30">
        <f t="shared" si="148"/>
        <v>23084.944286414651</v>
      </c>
      <c r="AL306" s="6"/>
      <c r="AM306" s="6">
        <f t="shared" si="149"/>
        <v>-801406.95503693121</v>
      </c>
      <c r="AN306" s="6">
        <f t="shared" si="150"/>
        <v>306497.24155054137</v>
      </c>
      <c r="AO306" s="7"/>
      <c r="AP306" s="6">
        <f t="shared" si="151"/>
        <v>-494909.71348638984</v>
      </c>
      <c r="AQ306" s="6">
        <f t="shared" si="152"/>
        <v>-18.997724213519245</v>
      </c>
      <c r="AR306" s="7"/>
      <c r="AS306" s="6">
        <f t="shared" si="153"/>
        <v>494909.71348638984</v>
      </c>
      <c r="AT306" s="6">
        <f t="shared" si="154"/>
        <v>18.997724213519245</v>
      </c>
      <c r="AU306" s="7"/>
      <c r="AV306" s="6">
        <f t="shared" si="155"/>
        <v>-123967.00035302469</v>
      </c>
      <c r="AW306" s="6">
        <f t="shared" si="156"/>
        <v>-4.7586273215241137</v>
      </c>
      <c r="AX306" s="21"/>
      <c r="AY306" s="6">
        <f t="shared" si="157"/>
        <v>-61527.509895522206</v>
      </c>
      <c r="AZ306" s="6">
        <f t="shared" si="158"/>
        <v>19773.982727767841</v>
      </c>
      <c r="BA306" s="6">
        <f t="shared" si="159"/>
        <v>23084.944286414651</v>
      </c>
      <c r="BB306" s="6"/>
      <c r="BC306" s="6">
        <f t="shared" si="160"/>
        <v>-20525.362735844479</v>
      </c>
      <c r="BD306" s="6">
        <f t="shared" si="161"/>
        <v>1856.7798545048063</v>
      </c>
      <c r="BE306" s="6">
        <f t="shared" si="162"/>
        <v>-18668.582881339673</v>
      </c>
      <c r="BF306" s="6">
        <f t="shared" si="163"/>
        <v>-0.78789154872536482</v>
      </c>
      <c r="BG306" s="6">
        <f t="shared" si="164"/>
        <v>7.1274801524118317E-2</v>
      </c>
      <c r="BH306" s="6">
        <f t="shared" si="165"/>
        <v>-0.71661674720124646</v>
      </c>
      <c r="BI306" s="6"/>
      <c r="BJ306" s="6">
        <f t="shared" si="166"/>
        <v>20525.362735844479</v>
      </c>
      <c r="BK306" s="6">
        <f t="shared" si="167"/>
        <v>-1856.7798545048063</v>
      </c>
      <c r="BL306" s="6">
        <f t="shared" si="168"/>
        <v>18668.582881339673</v>
      </c>
      <c r="BM306" s="6">
        <f t="shared" si="169"/>
        <v>0.78789154872536482</v>
      </c>
      <c r="BN306" s="6">
        <f t="shared" si="170"/>
        <v>-7.1274801524118317E-2</v>
      </c>
      <c r="BO306" s="6">
        <f t="shared" si="171"/>
        <v>0.71661674720124646</v>
      </c>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8" t="s">
        <v>0</v>
      </c>
      <c r="DN306" s="84">
        <v>57555</v>
      </c>
      <c r="DY306" s="8" t="s">
        <v>0</v>
      </c>
      <c r="DZ306" s="8">
        <v>0</v>
      </c>
      <c r="EA306" s="8">
        <v>0</v>
      </c>
      <c r="EB306" s="8">
        <v>1</v>
      </c>
      <c r="EC306" s="8">
        <v>0</v>
      </c>
      <c r="ED306" s="8">
        <v>0</v>
      </c>
      <c r="EE306" s="8">
        <v>1</v>
      </c>
      <c r="EF306" s="8" t="s">
        <v>0</v>
      </c>
    </row>
    <row r="307" spans="1:136" ht="12.75" customHeight="1" x14ac:dyDescent="0.2">
      <c r="A307" s="9">
        <v>824</v>
      </c>
      <c r="B307" s="63"/>
      <c r="C307" s="9">
        <v>10</v>
      </c>
      <c r="D307" s="9" t="s">
        <v>217</v>
      </c>
      <c r="E307" s="9"/>
      <c r="F307" s="2">
        <v>25936</v>
      </c>
      <c r="H307" s="2">
        <v>26140</v>
      </c>
      <c r="I307" s="4">
        <v>-876972.93360643974</v>
      </c>
      <c r="J307" s="4">
        <f t="shared" si="139"/>
        <v>-33.812960117459895</v>
      </c>
      <c r="K307" s="4"/>
      <c r="L307" s="4">
        <v>-1263173.8024482154</v>
      </c>
      <c r="M307" s="4">
        <f t="shared" si="140"/>
        <v>-48.323404837345656</v>
      </c>
      <c r="N307" s="21"/>
      <c r="O307" s="4">
        <f t="shared" si="141"/>
        <v>-196032.8835897106</v>
      </c>
      <c r="P307" s="4">
        <f t="shared" si="142"/>
        <v>-7.4993452023607725</v>
      </c>
      <c r="Q307" s="21"/>
      <c r="R307" s="4">
        <f t="shared" si="143"/>
        <v>-1459206.686037926</v>
      </c>
      <c r="S307" s="4">
        <f t="shared" si="144"/>
        <v>-55.822750039706428</v>
      </c>
      <c r="T307" s="21"/>
      <c r="U307" s="21"/>
      <c r="V307" s="21"/>
      <c r="W307" s="22">
        <v>4452514.9056097511</v>
      </c>
      <c r="X307" s="6"/>
      <c r="Y307" s="2">
        <v>1811682.4136614616</v>
      </c>
      <c r="Z307" s="82">
        <f t="shared" si="145"/>
        <v>869196.8836481364</v>
      </c>
      <c r="AA307" s="82">
        <f t="shared" si="146"/>
        <v>869325.43929699936</v>
      </c>
      <c r="AB307" s="2"/>
      <c r="AC307" s="2">
        <v>1188887.0093153799</v>
      </c>
      <c r="AD307" s="2">
        <v>253756.760408509</v>
      </c>
      <c r="AE307" s="2">
        <v>-935130.24890687084</v>
      </c>
      <c r="AF307" s="2">
        <f t="shared" si="147"/>
        <v>-36.055299541443198</v>
      </c>
      <c r="AG307" s="83"/>
      <c r="AH307" s="6">
        <v>2245639.146975216</v>
      </c>
      <c r="AI307" s="6">
        <v>43502.762001089272</v>
      </c>
      <c r="AJ307" s="6">
        <v>131164.45617281046</v>
      </c>
      <c r="AK307" s="30">
        <f t="shared" si="148"/>
        <v>36726.047728386933</v>
      </c>
      <c r="AL307" s="6"/>
      <c r="AM307" s="6">
        <f t="shared" si="149"/>
        <v>-696689.18428451894</v>
      </c>
      <c r="AN307" s="6">
        <f t="shared" si="150"/>
        <v>869325.43929699936</v>
      </c>
      <c r="AO307" s="7"/>
      <c r="AP307" s="6">
        <f t="shared" si="151"/>
        <v>172636.25501248043</v>
      </c>
      <c r="AQ307" s="6">
        <f t="shared" si="152"/>
        <v>6.6042943769120281</v>
      </c>
      <c r="AR307" s="7"/>
      <c r="AS307" s="6">
        <f t="shared" si="153"/>
        <v>-172636.25501248043</v>
      </c>
      <c r="AT307" s="6">
        <f t="shared" si="154"/>
        <v>-6.6042943769120281</v>
      </c>
      <c r="AU307" s="7"/>
      <c r="AV307" s="6">
        <f t="shared" si="155"/>
        <v>-1435810.057460696</v>
      </c>
      <c r="AW307" s="6">
        <f t="shared" si="156"/>
        <v>-54.927699214257686</v>
      </c>
      <c r="AX307" s="21"/>
      <c r="AY307" s="6">
        <f t="shared" si="157"/>
        <v>-56832.181152246048</v>
      </c>
      <c r="AZ307" s="6">
        <f t="shared" si="158"/>
        <v>43502.762001089272</v>
      </c>
      <c r="BA307" s="6">
        <f t="shared" si="159"/>
        <v>36726.047728386933</v>
      </c>
      <c r="BB307" s="6"/>
      <c r="BC307" s="6">
        <f t="shared" si="160"/>
        <v>6278.7673100308893</v>
      </c>
      <c r="BD307" s="6">
        <f t="shared" si="161"/>
        <v>17117.8612671993</v>
      </c>
      <c r="BE307" s="6">
        <f t="shared" si="162"/>
        <v>23396.628577230189</v>
      </c>
      <c r="BF307" s="6">
        <f t="shared" si="163"/>
        <v>0.24019767827203095</v>
      </c>
      <c r="BG307" s="6">
        <f t="shared" si="164"/>
        <v>0.65485314717671383</v>
      </c>
      <c r="BH307" s="6">
        <f t="shared" si="165"/>
        <v>0.89505082544874481</v>
      </c>
      <c r="BI307" s="6"/>
      <c r="BJ307" s="6">
        <f t="shared" si="166"/>
        <v>-6278.7673100308893</v>
      </c>
      <c r="BK307" s="6">
        <f t="shared" si="167"/>
        <v>-17117.8612671993</v>
      </c>
      <c r="BL307" s="6">
        <f t="shared" si="168"/>
        <v>-23396.628577230189</v>
      </c>
      <c r="BM307" s="6">
        <f t="shared" si="169"/>
        <v>-0.24019767827203095</v>
      </c>
      <c r="BN307" s="6">
        <f t="shared" si="170"/>
        <v>-0.65485314717671383</v>
      </c>
      <c r="BO307" s="6">
        <f t="shared" si="171"/>
        <v>-0.89505082544874481</v>
      </c>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8" t="s">
        <v>0</v>
      </c>
      <c r="DN307" s="84">
        <v>57715</v>
      </c>
      <c r="DY307" s="8" t="s">
        <v>0</v>
      </c>
      <c r="DZ307" s="8">
        <v>0</v>
      </c>
      <c r="EA307" s="8">
        <v>0</v>
      </c>
      <c r="EB307" s="8">
        <v>1</v>
      </c>
      <c r="EC307" s="8">
        <v>0</v>
      </c>
      <c r="ED307" s="8">
        <v>0</v>
      </c>
      <c r="EE307" s="8">
        <v>1</v>
      </c>
      <c r="EF307" s="8" t="s">
        <v>0</v>
      </c>
    </row>
    <row r="308" spans="1:136" ht="12.75" customHeight="1" x14ac:dyDescent="0.2">
      <c r="A308" s="9">
        <v>865</v>
      </c>
      <c r="B308" s="63"/>
      <c r="C308" s="9">
        <v>10</v>
      </c>
      <c r="D308" s="9" t="s">
        <v>220</v>
      </c>
      <c r="E308" s="9"/>
      <c r="F308" s="2">
        <v>26183</v>
      </c>
      <c r="H308" s="2">
        <v>26396</v>
      </c>
      <c r="I308" s="4">
        <v>-2089527.4647438382</v>
      </c>
      <c r="J308" s="4">
        <f t="shared" si="139"/>
        <v>-79.804738370081282</v>
      </c>
      <c r="K308" s="4"/>
      <c r="L308" s="4">
        <v>-1530232.9383979477</v>
      </c>
      <c r="M308" s="4">
        <f t="shared" si="140"/>
        <v>-57.972152538185625</v>
      </c>
      <c r="N308" s="21"/>
      <c r="O308" s="4">
        <f t="shared" si="141"/>
        <v>523096.23352017096</v>
      </c>
      <c r="P308" s="4">
        <f t="shared" si="142"/>
        <v>19.817253883928284</v>
      </c>
      <c r="Q308" s="21"/>
      <c r="R308" s="4">
        <f t="shared" si="143"/>
        <v>-1007136.7048777768</v>
      </c>
      <c r="S308" s="4">
        <f t="shared" si="144"/>
        <v>-38.154898654257345</v>
      </c>
      <c r="T308" s="21"/>
      <c r="U308" s="21"/>
      <c r="V308" s="21"/>
      <c r="W308" s="22">
        <v>5221857.5375452926</v>
      </c>
      <c r="X308" s="6"/>
      <c r="Y308" s="2">
        <v>253936.77621102726</v>
      </c>
      <c r="Z308" s="82">
        <f t="shared" si="145"/>
        <v>172588.38536547613</v>
      </c>
      <c r="AA308" s="82">
        <f t="shared" si="146"/>
        <v>172613.91147156816</v>
      </c>
      <c r="AB308" s="2"/>
      <c r="AC308" s="2">
        <v>349612.55904636998</v>
      </c>
      <c r="AD308" s="2">
        <v>268920.60126833298</v>
      </c>
      <c r="AE308" s="2">
        <v>-80691.957778037002</v>
      </c>
      <c r="AF308" s="2">
        <f t="shared" si="147"/>
        <v>-3.0818453873901768</v>
      </c>
      <c r="AG308" s="83"/>
      <c r="AH308" s="6">
        <v>2488899.1002852456</v>
      </c>
      <c r="AI308" s="6">
        <v>116666.49809383041</v>
      </c>
      <c r="AJ308" s="6">
        <v>241717.35494703686</v>
      </c>
      <c r="AK308" s="30">
        <f t="shared" si="148"/>
        <v>67680.859385170334</v>
      </c>
      <c r="AL308" s="6"/>
      <c r="AM308" s="6">
        <f t="shared" si="149"/>
        <v>-817068.94764099352</v>
      </c>
      <c r="AN308" s="6">
        <f t="shared" si="150"/>
        <v>172613.91147156816</v>
      </c>
      <c r="AO308" s="7"/>
      <c r="AP308" s="6">
        <f t="shared" si="151"/>
        <v>-644455.03616942535</v>
      </c>
      <c r="AQ308" s="6">
        <f t="shared" si="152"/>
        <v>-24.414874835938225</v>
      </c>
      <c r="AR308" s="7"/>
      <c r="AS308" s="6">
        <f t="shared" si="153"/>
        <v>644455.03616942535</v>
      </c>
      <c r="AT308" s="6">
        <f t="shared" si="154"/>
        <v>24.414874835938225</v>
      </c>
      <c r="AU308" s="7"/>
      <c r="AV308" s="6">
        <f t="shared" si="155"/>
        <v>-885777.90222852235</v>
      </c>
      <c r="AW308" s="6">
        <f t="shared" si="156"/>
        <v>-33.557277702247397</v>
      </c>
      <c r="AX308" s="21"/>
      <c r="AY308" s="6">
        <f t="shared" si="157"/>
        <v>-62988.554829746376</v>
      </c>
      <c r="AZ308" s="6">
        <f t="shared" si="158"/>
        <v>116666.49809383041</v>
      </c>
      <c r="BA308" s="6">
        <f t="shared" si="159"/>
        <v>67680.859385170334</v>
      </c>
      <c r="BB308" s="6"/>
      <c r="BC308" s="6">
        <f t="shared" si="160"/>
        <v>75410.196064900534</v>
      </c>
      <c r="BD308" s="6">
        <f t="shared" si="161"/>
        <v>45948.606584353867</v>
      </c>
      <c r="BE308" s="6">
        <f t="shared" si="162"/>
        <v>121358.8026492544</v>
      </c>
      <c r="BF308" s="6">
        <f t="shared" si="163"/>
        <v>2.8568796811979289</v>
      </c>
      <c r="BG308" s="6">
        <f t="shared" si="164"/>
        <v>1.740741270812012</v>
      </c>
      <c r="BH308" s="6">
        <f t="shared" si="165"/>
        <v>4.5976209520099411</v>
      </c>
      <c r="BI308" s="6"/>
      <c r="BJ308" s="6">
        <f t="shared" si="166"/>
        <v>-75410.196064900534</v>
      </c>
      <c r="BK308" s="6">
        <f t="shared" si="167"/>
        <v>-45948.606584353867</v>
      </c>
      <c r="BL308" s="6">
        <f t="shared" si="168"/>
        <v>-121358.8026492544</v>
      </c>
      <c r="BM308" s="6">
        <f t="shared" si="169"/>
        <v>-2.8568796811979289</v>
      </c>
      <c r="BN308" s="6">
        <f t="shared" si="170"/>
        <v>-1.740741270812012</v>
      </c>
      <c r="BO308" s="6">
        <f t="shared" si="171"/>
        <v>-4.5976209520099411</v>
      </c>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8" t="s">
        <v>0</v>
      </c>
      <c r="DN308" s="84">
        <v>57971</v>
      </c>
      <c r="DY308" s="8" t="s">
        <v>0</v>
      </c>
      <c r="DZ308" s="8">
        <v>0</v>
      </c>
      <c r="EA308" s="8">
        <v>0</v>
      </c>
      <c r="EB308" s="8">
        <v>1</v>
      </c>
      <c r="EC308" s="8">
        <v>0</v>
      </c>
      <c r="ED308" s="8">
        <v>0</v>
      </c>
      <c r="EE308" s="8">
        <v>1</v>
      </c>
      <c r="EF308" s="8" t="s">
        <v>0</v>
      </c>
    </row>
    <row r="309" spans="1:136" ht="12.75" customHeight="1" x14ac:dyDescent="0.2">
      <c r="A309" s="9">
        <v>784</v>
      </c>
      <c r="B309" s="63"/>
      <c r="C309" s="9">
        <v>10</v>
      </c>
      <c r="D309" s="9" t="s">
        <v>221</v>
      </c>
      <c r="E309" s="9"/>
      <c r="F309" s="2">
        <v>26220</v>
      </c>
      <c r="H309" s="2">
        <v>26431</v>
      </c>
      <c r="I309" s="4">
        <v>-1180481.4015155896</v>
      </c>
      <c r="J309" s="4">
        <f t="shared" si="139"/>
        <v>-45.022173970846282</v>
      </c>
      <c r="K309" s="4"/>
      <c r="L309" s="4">
        <v>-1762030.5820760066</v>
      </c>
      <c r="M309" s="4">
        <f t="shared" si="140"/>
        <v>-66.665301429231079</v>
      </c>
      <c r="N309" s="21"/>
      <c r="O309" s="4">
        <f t="shared" si="141"/>
        <v>567007.43031994952</v>
      </c>
      <c r="P309" s="4">
        <f t="shared" si="142"/>
        <v>21.45236390299079</v>
      </c>
      <c r="Q309" s="21"/>
      <c r="R309" s="4">
        <f t="shared" si="143"/>
        <v>-1195023.1517560571</v>
      </c>
      <c r="S309" s="4">
        <f t="shared" si="144"/>
        <v>-45.212937526240289</v>
      </c>
      <c r="T309" s="21"/>
      <c r="U309" s="21"/>
      <c r="V309" s="21"/>
      <c r="W309" s="22">
        <v>5625189.8758878494</v>
      </c>
      <c r="X309" s="6"/>
      <c r="Y309" s="2">
        <v>473239.85527942772</v>
      </c>
      <c r="Z309" s="82">
        <f t="shared" si="145"/>
        <v>345447.16744827165</v>
      </c>
      <c r="AA309" s="82">
        <f t="shared" si="146"/>
        <v>345498.25965257501</v>
      </c>
      <c r="AB309" s="2"/>
      <c r="AC309" s="2">
        <v>752861.72736689704</v>
      </c>
      <c r="AD309" s="2">
        <v>626089.21497868199</v>
      </c>
      <c r="AE309" s="2">
        <v>-126772.51238821505</v>
      </c>
      <c r="AF309" s="2">
        <f t="shared" si="147"/>
        <v>-4.8349547058815805</v>
      </c>
      <c r="AG309" s="83"/>
      <c r="AH309" s="6">
        <v>3205260.1294545974</v>
      </c>
      <c r="AI309" s="6">
        <v>25706.177546098173</v>
      </c>
      <c r="AJ309" s="6">
        <v>82446.22959433803</v>
      </c>
      <c r="AK309" s="30">
        <f t="shared" si="148"/>
        <v>23084.944286414651</v>
      </c>
      <c r="AL309" s="6"/>
      <c r="AM309" s="6">
        <f t="shared" si="149"/>
        <v>-880178.73699653579</v>
      </c>
      <c r="AN309" s="6">
        <f t="shared" si="150"/>
        <v>345498.25965257501</v>
      </c>
      <c r="AO309" s="7"/>
      <c r="AP309" s="6">
        <f t="shared" si="151"/>
        <v>-534680.47734396078</v>
      </c>
      <c r="AQ309" s="6">
        <f t="shared" si="152"/>
        <v>-20.229294288674691</v>
      </c>
      <c r="AR309" s="7"/>
      <c r="AS309" s="6">
        <f t="shared" si="153"/>
        <v>534680.47734396078</v>
      </c>
      <c r="AT309" s="6">
        <f t="shared" si="154"/>
        <v>20.229294288674691</v>
      </c>
      <c r="AU309" s="7"/>
      <c r="AV309" s="6">
        <f t="shared" si="155"/>
        <v>-1227350.1047320459</v>
      </c>
      <c r="AW309" s="6">
        <f t="shared" si="156"/>
        <v>-46.436007140556391</v>
      </c>
      <c r="AX309" s="21"/>
      <c r="AY309" s="6">
        <f t="shared" si="157"/>
        <v>-81118.074808501609</v>
      </c>
      <c r="AZ309" s="6">
        <f t="shared" si="158"/>
        <v>25706.177546098173</v>
      </c>
      <c r="BA309" s="6">
        <f t="shared" si="159"/>
        <v>23084.944286414651</v>
      </c>
      <c r="BB309" s="6"/>
      <c r="BC309" s="6">
        <f t="shared" si="160"/>
        <v>-27424.614283474359</v>
      </c>
      <c r="BD309" s="6">
        <f t="shared" si="161"/>
        <v>-4902.338692514375</v>
      </c>
      <c r="BE309" s="6">
        <f t="shared" si="162"/>
        <v>-32326.952975988734</v>
      </c>
      <c r="BF309" s="6">
        <f t="shared" si="163"/>
        <v>-1.0375927616614717</v>
      </c>
      <c r="BG309" s="6">
        <f t="shared" si="164"/>
        <v>-0.1854768526546243</v>
      </c>
      <c r="BH309" s="6">
        <f t="shared" si="165"/>
        <v>-1.223069614316096</v>
      </c>
      <c r="BI309" s="6"/>
      <c r="BJ309" s="6">
        <f t="shared" si="166"/>
        <v>27424.614283474359</v>
      </c>
      <c r="BK309" s="6">
        <f t="shared" si="167"/>
        <v>4902.338692514375</v>
      </c>
      <c r="BL309" s="6">
        <f t="shared" si="168"/>
        <v>32326.952975988734</v>
      </c>
      <c r="BM309" s="6">
        <f t="shared" si="169"/>
        <v>1.0375927616614717</v>
      </c>
      <c r="BN309" s="6">
        <f t="shared" si="170"/>
        <v>0.1854768526546243</v>
      </c>
      <c r="BO309" s="6">
        <f t="shared" si="171"/>
        <v>1.223069614316096</v>
      </c>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8" t="s">
        <v>0</v>
      </c>
      <c r="DN309" s="84">
        <v>58209</v>
      </c>
      <c r="DY309" s="8" t="s">
        <v>0</v>
      </c>
      <c r="DZ309" s="8">
        <v>0</v>
      </c>
      <c r="EA309" s="8">
        <v>0</v>
      </c>
      <c r="EB309" s="8">
        <v>1</v>
      </c>
      <c r="EC309" s="8">
        <v>0</v>
      </c>
      <c r="ED309" s="8">
        <v>0</v>
      </c>
      <c r="EE309" s="8">
        <v>1</v>
      </c>
      <c r="EF309" s="8" t="s">
        <v>0</v>
      </c>
    </row>
    <row r="310" spans="1:136" ht="12.75" customHeight="1" x14ac:dyDescent="0.2">
      <c r="A310" s="9">
        <v>1719</v>
      </c>
      <c r="B310" s="63"/>
      <c r="C310" s="9">
        <v>10</v>
      </c>
      <c r="D310" s="9" t="s">
        <v>227</v>
      </c>
      <c r="E310" s="9"/>
      <c r="F310" s="2">
        <v>26869</v>
      </c>
      <c r="H310" s="2">
        <v>27150</v>
      </c>
      <c r="I310" s="4">
        <v>-399730.51801209617</v>
      </c>
      <c r="J310" s="4">
        <f t="shared" si="139"/>
        <v>-14.877015073582797</v>
      </c>
      <c r="K310" s="4"/>
      <c r="L310" s="4">
        <v>-379602.48791413708</v>
      </c>
      <c r="M310" s="4">
        <f t="shared" si="140"/>
        <v>-13.981675429618308</v>
      </c>
      <c r="N310" s="21"/>
      <c r="O310" s="4">
        <f t="shared" si="141"/>
        <v>16535.175207383974</v>
      </c>
      <c r="P310" s="4">
        <f t="shared" si="142"/>
        <v>0.60903039437878359</v>
      </c>
      <c r="Q310" s="21"/>
      <c r="R310" s="4">
        <f t="shared" si="143"/>
        <v>-363067.31270675309</v>
      </c>
      <c r="S310" s="4">
        <f t="shared" si="144"/>
        <v>-13.372645035239524</v>
      </c>
      <c r="T310" s="21"/>
      <c r="U310" s="21"/>
      <c r="V310" s="21"/>
      <c r="W310" s="22">
        <v>4319428.7024734309</v>
      </c>
      <c r="X310" s="6"/>
      <c r="Y310" s="2">
        <v>641005.01384557062</v>
      </c>
      <c r="Z310" s="82">
        <f t="shared" si="145"/>
        <v>659835.75490204303</v>
      </c>
      <c r="AA310" s="82">
        <f t="shared" si="146"/>
        <v>659933.34569557919</v>
      </c>
      <c r="AB310" s="2"/>
      <c r="AC310" s="2">
        <v>295669.793092312</v>
      </c>
      <c r="AD310" s="2">
        <v>314305.63771280402</v>
      </c>
      <c r="AE310" s="2">
        <v>18635.844620492018</v>
      </c>
      <c r="AF310" s="2">
        <f t="shared" si="147"/>
        <v>0.69358162270616763</v>
      </c>
      <c r="AG310" s="83"/>
      <c r="AH310" s="6">
        <v>1785904.8627602544</v>
      </c>
      <c r="AI310" s="6">
        <v>25706.177546098173</v>
      </c>
      <c r="AJ310" s="6">
        <v>67456.006031731114</v>
      </c>
      <c r="AK310" s="30">
        <f t="shared" si="148"/>
        <v>18887.681688884713</v>
      </c>
      <c r="AL310" s="6"/>
      <c r="AM310" s="6">
        <f t="shared" si="149"/>
        <v>-675865.06122863689</v>
      </c>
      <c r="AN310" s="6">
        <f t="shared" si="150"/>
        <v>659933.34569557919</v>
      </c>
      <c r="AO310" s="7"/>
      <c r="AP310" s="6">
        <f t="shared" si="151"/>
        <v>-15931.715533057693</v>
      </c>
      <c r="AQ310" s="6">
        <f t="shared" si="152"/>
        <v>-0.58680351871299052</v>
      </c>
      <c r="AR310" s="7"/>
      <c r="AS310" s="6">
        <f t="shared" si="153"/>
        <v>15931.715533057693</v>
      </c>
      <c r="AT310" s="6">
        <f t="shared" si="154"/>
        <v>0.58680351871299052</v>
      </c>
      <c r="AU310" s="7"/>
      <c r="AV310" s="6">
        <f t="shared" si="155"/>
        <v>-363670.77238107938</v>
      </c>
      <c r="AW310" s="6">
        <f t="shared" si="156"/>
        <v>-13.394871910905318</v>
      </c>
      <c r="AX310" s="21"/>
      <c r="AY310" s="6">
        <f t="shared" si="157"/>
        <v>-45197.318909309193</v>
      </c>
      <c r="AZ310" s="6">
        <f t="shared" si="158"/>
        <v>25706.177546098173</v>
      </c>
      <c r="BA310" s="6">
        <f t="shared" si="159"/>
        <v>18887.681688884713</v>
      </c>
      <c r="BB310" s="6"/>
      <c r="BC310" s="6">
        <f t="shared" si="160"/>
        <v>-3897.2042882748574</v>
      </c>
      <c r="BD310" s="6">
        <f t="shared" si="161"/>
        <v>3293.7446139485764</v>
      </c>
      <c r="BE310" s="6">
        <f t="shared" si="162"/>
        <v>-603.45967432628095</v>
      </c>
      <c r="BF310" s="6">
        <f t="shared" si="163"/>
        <v>-0.14354343603222311</v>
      </c>
      <c r="BG310" s="6">
        <f t="shared" si="164"/>
        <v>0.12131656036643007</v>
      </c>
      <c r="BH310" s="6">
        <f t="shared" si="165"/>
        <v>-2.2226875665793035E-2</v>
      </c>
      <c r="BI310" s="6"/>
      <c r="BJ310" s="6">
        <f t="shared" si="166"/>
        <v>3897.2042882748574</v>
      </c>
      <c r="BK310" s="6">
        <f t="shared" si="167"/>
        <v>-3293.7446139485764</v>
      </c>
      <c r="BL310" s="6">
        <f t="shared" si="168"/>
        <v>603.45967432628095</v>
      </c>
      <c r="BM310" s="6">
        <f t="shared" si="169"/>
        <v>0.14354343603222311</v>
      </c>
      <c r="BN310" s="6">
        <f t="shared" si="170"/>
        <v>-0.12131656036643007</v>
      </c>
      <c r="BO310" s="6">
        <f t="shared" si="171"/>
        <v>2.2226875665793035E-2</v>
      </c>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8" t="s">
        <v>0</v>
      </c>
      <c r="DN310" s="84">
        <v>60574</v>
      </c>
      <c r="DY310" s="8" t="s">
        <v>0</v>
      </c>
      <c r="DZ310" s="8">
        <v>0</v>
      </c>
      <c r="EA310" s="8">
        <v>0</v>
      </c>
      <c r="EB310" s="8">
        <v>1</v>
      </c>
      <c r="EC310" s="8">
        <v>0</v>
      </c>
      <c r="ED310" s="8">
        <v>0</v>
      </c>
      <c r="EE310" s="8">
        <v>1</v>
      </c>
      <c r="EF310" s="8" t="s">
        <v>0</v>
      </c>
    </row>
    <row r="311" spans="1:136" ht="12.75" customHeight="1" x14ac:dyDescent="0.2">
      <c r="A311" s="9">
        <v>845</v>
      </c>
      <c r="B311" s="63"/>
      <c r="C311" s="9">
        <v>10</v>
      </c>
      <c r="D311" s="9" t="s">
        <v>241</v>
      </c>
      <c r="E311" s="9"/>
      <c r="F311" s="2">
        <v>28584</v>
      </c>
      <c r="H311" s="2">
        <v>28991</v>
      </c>
      <c r="I311" s="4">
        <v>-1670911.3079873575</v>
      </c>
      <c r="J311" s="4">
        <f t="shared" si="139"/>
        <v>-58.456175062530001</v>
      </c>
      <c r="K311" s="4"/>
      <c r="L311" s="4">
        <v>-1801901.9522558656</v>
      </c>
      <c r="M311" s="4">
        <f t="shared" si="140"/>
        <v>-62.153839200298904</v>
      </c>
      <c r="N311" s="21"/>
      <c r="O311" s="4">
        <f t="shared" si="141"/>
        <v>1060761.7740335129</v>
      </c>
      <c r="P311" s="4">
        <f t="shared" si="142"/>
        <v>36.589347522800622</v>
      </c>
      <c r="Q311" s="21"/>
      <c r="R311" s="4">
        <f t="shared" si="143"/>
        <v>-741140.17822235264</v>
      </c>
      <c r="S311" s="4">
        <f t="shared" si="144"/>
        <v>-25.564491677498282</v>
      </c>
      <c r="T311" s="21"/>
      <c r="U311" s="21"/>
      <c r="V311" s="21"/>
      <c r="W311" s="22">
        <v>5286846.9125822186</v>
      </c>
      <c r="X311" s="6"/>
      <c r="Y311" s="2">
        <v>481810.0809260878</v>
      </c>
      <c r="Z311" s="82">
        <f t="shared" si="145"/>
        <v>-286239.79148961883</v>
      </c>
      <c r="AA311" s="82">
        <f t="shared" si="146"/>
        <v>-286282.12682562572</v>
      </c>
      <c r="AB311" s="2"/>
      <c r="AC311" s="2">
        <v>935620.93691164895</v>
      </c>
      <c r="AD311" s="2">
        <v>178353.59349022299</v>
      </c>
      <c r="AE311" s="2">
        <v>-757267.3434214259</v>
      </c>
      <c r="AF311" s="2">
        <f t="shared" si="147"/>
        <v>-26.49270023164798</v>
      </c>
      <c r="AG311" s="83"/>
      <c r="AH311" s="6">
        <v>2088479.6684440013</v>
      </c>
      <c r="AI311" s="6">
        <v>57344.549910526577</v>
      </c>
      <c r="AJ311" s="6">
        <v>172387.57096997957</v>
      </c>
      <c r="AK311" s="30">
        <f t="shared" si="148"/>
        <v>48268.519871594282</v>
      </c>
      <c r="AL311" s="6"/>
      <c r="AM311" s="6">
        <f t="shared" si="149"/>
        <v>-827237.89612100681</v>
      </c>
      <c r="AN311" s="6">
        <f t="shared" si="150"/>
        <v>-286282.12682562572</v>
      </c>
      <c r="AO311" s="7"/>
      <c r="AP311" s="6">
        <f t="shared" si="151"/>
        <v>-1113520.0229466325</v>
      </c>
      <c r="AQ311" s="6">
        <f t="shared" si="152"/>
        <v>-38.409162255411417</v>
      </c>
      <c r="AR311" s="7"/>
      <c r="AS311" s="6">
        <f t="shared" si="153"/>
        <v>1113520.0229466325</v>
      </c>
      <c r="AT311" s="6">
        <f t="shared" si="154"/>
        <v>38.409162255411417</v>
      </c>
      <c r="AU311" s="7"/>
      <c r="AV311" s="6">
        <f t="shared" si="155"/>
        <v>-688381.92930923309</v>
      </c>
      <c r="AW311" s="6">
        <f t="shared" si="156"/>
        <v>-23.744676944887484</v>
      </c>
      <c r="AX311" s="21"/>
      <c r="AY311" s="6">
        <f t="shared" si="157"/>
        <v>-52854.820869001443</v>
      </c>
      <c r="AZ311" s="6">
        <f t="shared" si="158"/>
        <v>57344.549910526577</v>
      </c>
      <c r="BA311" s="6">
        <f t="shared" si="159"/>
        <v>48268.519871594282</v>
      </c>
      <c r="BB311" s="6"/>
      <c r="BC311" s="6">
        <f t="shared" si="160"/>
        <v>22725.650344557769</v>
      </c>
      <c r="BD311" s="6">
        <f t="shared" si="161"/>
        <v>30032.59856856168</v>
      </c>
      <c r="BE311" s="6">
        <f t="shared" si="162"/>
        <v>52758.248913119445</v>
      </c>
      <c r="BF311" s="6">
        <f t="shared" si="163"/>
        <v>0.78388639041625918</v>
      </c>
      <c r="BG311" s="6">
        <f t="shared" si="164"/>
        <v>1.035928342194532</v>
      </c>
      <c r="BH311" s="6">
        <f t="shared" si="165"/>
        <v>1.8198147326107912</v>
      </c>
      <c r="BI311" s="6"/>
      <c r="BJ311" s="6">
        <f t="shared" si="166"/>
        <v>-22725.650344557769</v>
      </c>
      <c r="BK311" s="6">
        <f t="shared" si="167"/>
        <v>-30032.59856856168</v>
      </c>
      <c r="BL311" s="6">
        <f t="shared" si="168"/>
        <v>-52758.248913119445</v>
      </c>
      <c r="BM311" s="6">
        <f t="shared" si="169"/>
        <v>-0.78388639041625918</v>
      </c>
      <c r="BN311" s="6">
        <f t="shared" si="170"/>
        <v>-1.035928342194532</v>
      </c>
      <c r="BO311" s="6">
        <f t="shared" si="171"/>
        <v>-1.8198147326107912</v>
      </c>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8" t="s">
        <v>0</v>
      </c>
      <c r="DN311" s="84">
        <v>60899</v>
      </c>
      <c r="DY311" s="8" t="s">
        <v>0</v>
      </c>
      <c r="DZ311" s="8">
        <v>0</v>
      </c>
      <c r="EA311" s="8">
        <v>0</v>
      </c>
      <c r="EB311" s="8">
        <v>1</v>
      </c>
      <c r="EC311" s="8">
        <v>0</v>
      </c>
      <c r="ED311" s="8">
        <v>0</v>
      </c>
      <c r="EE311" s="8">
        <v>1</v>
      </c>
      <c r="EF311" s="8" t="s">
        <v>0</v>
      </c>
    </row>
    <row r="312" spans="1:136" ht="12.75" customHeight="1" x14ac:dyDescent="0.2">
      <c r="A312" s="9">
        <v>756</v>
      </c>
      <c r="B312" s="63"/>
      <c r="C312" s="9">
        <v>10</v>
      </c>
      <c r="D312" s="9" t="s">
        <v>242</v>
      </c>
      <c r="E312" s="9"/>
      <c r="F312" s="2">
        <v>28709</v>
      </c>
      <c r="H312" s="2">
        <v>29065</v>
      </c>
      <c r="I312" s="4">
        <v>-750393.99148172187</v>
      </c>
      <c r="J312" s="4">
        <f t="shared" si="139"/>
        <v>-26.137935542224454</v>
      </c>
      <c r="K312" s="4"/>
      <c r="L312" s="4">
        <v>-877164.08496485045</v>
      </c>
      <c r="M312" s="4">
        <f t="shared" si="140"/>
        <v>-30.179393943397574</v>
      </c>
      <c r="N312" s="21"/>
      <c r="O312" s="4">
        <f t="shared" si="141"/>
        <v>520645.95753411361</v>
      </c>
      <c r="P312" s="4">
        <f t="shared" si="142"/>
        <v>17.913158697199847</v>
      </c>
      <c r="Q312" s="21"/>
      <c r="R312" s="4">
        <f t="shared" si="143"/>
        <v>-356518.12743073684</v>
      </c>
      <c r="S312" s="4">
        <f t="shared" si="144"/>
        <v>-12.266235246197724</v>
      </c>
      <c r="T312" s="21"/>
      <c r="U312" s="21"/>
      <c r="V312" s="21"/>
      <c r="W312" s="22">
        <v>5527376.4164534556</v>
      </c>
      <c r="X312" s="6"/>
      <c r="Y312" s="2">
        <v>514680.83685179736</v>
      </c>
      <c r="Z312" s="82">
        <f t="shared" si="145"/>
        <v>281584.53894819366</v>
      </c>
      <c r="AA312" s="82">
        <f t="shared" si="146"/>
        <v>281626.18576469208</v>
      </c>
      <c r="AB312" s="2"/>
      <c r="AC312" s="2">
        <v>709823.24182865396</v>
      </c>
      <c r="AD312" s="2">
        <v>479582.00265732902</v>
      </c>
      <c r="AE312" s="2">
        <v>-230241.23917132494</v>
      </c>
      <c r="AF312" s="2">
        <f t="shared" si="147"/>
        <v>-8.0198278996595125</v>
      </c>
      <c r="AG312" s="83"/>
      <c r="AH312" s="6">
        <v>2820580.7969582886</v>
      </c>
      <c r="AI312" s="6">
        <v>65254.14300163406</v>
      </c>
      <c r="AJ312" s="6">
        <v>245464.91083768843</v>
      </c>
      <c r="AK312" s="30">
        <f t="shared" si="148"/>
        <v>68730.175034552769</v>
      </c>
      <c r="AL312" s="6"/>
      <c r="AM312" s="6">
        <f t="shared" si="149"/>
        <v>-864873.77323784342</v>
      </c>
      <c r="AN312" s="6">
        <f t="shared" si="150"/>
        <v>281626.18576469208</v>
      </c>
      <c r="AO312" s="7"/>
      <c r="AP312" s="6">
        <f t="shared" si="151"/>
        <v>-583247.58747315127</v>
      </c>
      <c r="AQ312" s="6">
        <f t="shared" si="152"/>
        <v>-20.067007998388139</v>
      </c>
      <c r="AR312" s="7"/>
      <c r="AS312" s="6">
        <f t="shared" si="153"/>
        <v>583247.58747315127</v>
      </c>
      <c r="AT312" s="6">
        <f t="shared" si="154"/>
        <v>20.067007998388139</v>
      </c>
      <c r="AU312" s="7"/>
      <c r="AV312" s="6">
        <f t="shared" si="155"/>
        <v>-293916.49749169918</v>
      </c>
      <c r="AW312" s="6">
        <f t="shared" si="156"/>
        <v>-10.112385945009434</v>
      </c>
      <c r="AX312" s="21"/>
      <c r="AY312" s="6">
        <f t="shared" si="157"/>
        <v>-71382.688097149192</v>
      </c>
      <c r="AZ312" s="6">
        <f t="shared" si="158"/>
        <v>65254.14300163406</v>
      </c>
      <c r="BA312" s="6">
        <f t="shared" si="159"/>
        <v>68730.175034552769</v>
      </c>
      <c r="BB312" s="6"/>
      <c r="BC312" s="6">
        <f t="shared" si="160"/>
        <v>18499.843784371915</v>
      </c>
      <c r="BD312" s="6">
        <f t="shared" si="161"/>
        <v>44101.786154665766</v>
      </c>
      <c r="BE312" s="6">
        <f t="shared" si="162"/>
        <v>62601.629939037681</v>
      </c>
      <c r="BF312" s="6">
        <f t="shared" si="163"/>
        <v>0.63649901202036518</v>
      </c>
      <c r="BG312" s="6">
        <f t="shared" si="164"/>
        <v>1.5173502891679258</v>
      </c>
      <c r="BH312" s="6">
        <f t="shared" si="165"/>
        <v>2.1538493011882909</v>
      </c>
      <c r="BI312" s="6"/>
      <c r="BJ312" s="6">
        <f t="shared" si="166"/>
        <v>-18499.843784371915</v>
      </c>
      <c r="BK312" s="6">
        <f t="shared" si="167"/>
        <v>-44101.786154665766</v>
      </c>
      <c r="BL312" s="6">
        <f t="shared" si="168"/>
        <v>-62601.629939037681</v>
      </c>
      <c r="BM312" s="6">
        <f t="shared" si="169"/>
        <v>-0.63649901202036518</v>
      </c>
      <c r="BN312" s="6">
        <f t="shared" si="170"/>
        <v>-1.5173502891679258</v>
      </c>
      <c r="BO312" s="6">
        <f t="shared" si="171"/>
        <v>-2.1538493011882909</v>
      </c>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8" t="s">
        <v>0</v>
      </c>
      <c r="DN312" s="84">
        <v>61601</v>
      </c>
      <c r="DY312" s="8" t="s">
        <v>0</v>
      </c>
      <c r="DZ312" s="8">
        <v>0</v>
      </c>
      <c r="EA312" s="8">
        <v>0</v>
      </c>
      <c r="EB312" s="8">
        <v>1</v>
      </c>
      <c r="EC312" s="8">
        <v>0</v>
      </c>
      <c r="ED312" s="8">
        <v>0</v>
      </c>
      <c r="EE312" s="8">
        <v>1</v>
      </c>
      <c r="EF312" s="8" t="s">
        <v>0</v>
      </c>
    </row>
    <row r="313" spans="1:136" ht="12.75" customHeight="1" x14ac:dyDescent="0.2">
      <c r="A313" s="9">
        <v>753</v>
      </c>
      <c r="B313" s="63"/>
      <c r="C313" s="9">
        <v>10</v>
      </c>
      <c r="D313" s="9" t="s">
        <v>248</v>
      </c>
      <c r="E313" s="9"/>
      <c r="F313" s="2">
        <v>29180</v>
      </c>
      <c r="H313" s="2">
        <v>29821</v>
      </c>
      <c r="I313" s="4">
        <v>-1213710.3005752624</v>
      </c>
      <c r="J313" s="4">
        <f t="shared" si="139"/>
        <v>-41.59391023218857</v>
      </c>
      <c r="K313" s="4"/>
      <c r="L313" s="4">
        <v>-1165818.5298752612</v>
      </c>
      <c r="M313" s="4">
        <f t="shared" si="140"/>
        <v>-39.093877800049</v>
      </c>
      <c r="N313" s="21"/>
      <c r="O313" s="4">
        <f t="shared" si="141"/>
        <v>80582.063340486566</v>
      </c>
      <c r="P313" s="4">
        <f t="shared" si="142"/>
        <v>2.7021918560908946</v>
      </c>
      <c r="Q313" s="21"/>
      <c r="R313" s="4">
        <f t="shared" si="143"/>
        <v>-1085236.4665347748</v>
      </c>
      <c r="S313" s="4">
        <f t="shared" si="144"/>
        <v>-36.391685943958109</v>
      </c>
      <c r="T313" s="21"/>
      <c r="U313" s="21"/>
      <c r="V313" s="21"/>
      <c r="W313" s="22">
        <v>5821932.269147099</v>
      </c>
      <c r="X313" s="6"/>
      <c r="Y313" s="2">
        <v>600196.38041010499</v>
      </c>
      <c r="Z313" s="82">
        <f t="shared" si="145"/>
        <v>811914.58631758112</v>
      </c>
      <c r="AA313" s="82">
        <f t="shared" si="146"/>
        <v>812034.66982044326</v>
      </c>
      <c r="AB313" s="2"/>
      <c r="AC313" s="2">
        <v>293665.487361226</v>
      </c>
      <c r="AD313" s="2">
        <v>500832.82743634598</v>
      </c>
      <c r="AE313" s="2">
        <v>207167.34007511998</v>
      </c>
      <c r="AF313" s="2">
        <f t="shared" si="147"/>
        <v>7.0996346838629192</v>
      </c>
      <c r="AG313" s="83"/>
      <c r="AH313" s="6">
        <v>3079840.9379226048</v>
      </c>
      <c r="AI313" s="6">
        <v>55367.151637749826</v>
      </c>
      <c r="AJ313" s="6">
        <v>146154.67973541768</v>
      </c>
      <c r="AK313" s="30">
        <f t="shared" si="148"/>
        <v>40923.310325916951</v>
      </c>
      <c r="AL313" s="6"/>
      <c r="AM313" s="6">
        <f t="shared" si="149"/>
        <v>-910963.20383824746</v>
      </c>
      <c r="AN313" s="6">
        <f t="shared" si="150"/>
        <v>812034.66982044326</v>
      </c>
      <c r="AO313" s="7"/>
      <c r="AP313" s="6">
        <f t="shared" si="151"/>
        <v>-98928.534017804195</v>
      </c>
      <c r="AQ313" s="6">
        <f t="shared" si="152"/>
        <v>-3.3174116903458701</v>
      </c>
      <c r="AR313" s="7"/>
      <c r="AS313" s="6">
        <f t="shared" si="153"/>
        <v>98928.534017804195</v>
      </c>
      <c r="AT313" s="6">
        <f t="shared" si="154"/>
        <v>3.3174116903458701</v>
      </c>
      <c r="AU313" s="7"/>
      <c r="AV313" s="6">
        <f t="shared" si="155"/>
        <v>-1066889.9958574572</v>
      </c>
      <c r="AW313" s="6">
        <f t="shared" si="156"/>
        <v>-35.776466109703136</v>
      </c>
      <c r="AX313" s="21"/>
      <c r="AY313" s="6">
        <f t="shared" si="157"/>
        <v>-77943.991286349192</v>
      </c>
      <c r="AZ313" s="6">
        <f t="shared" si="158"/>
        <v>55367.151637749826</v>
      </c>
      <c r="BA313" s="6">
        <f t="shared" si="159"/>
        <v>40923.310325916951</v>
      </c>
      <c r="BB313" s="6"/>
      <c r="BC313" s="6">
        <f t="shared" si="160"/>
        <v>4315.3239756982148</v>
      </c>
      <c r="BD313" s="6">
        <f t="shared" si="161"/>
        <v>14031.146701619415</v>
      </c>
      <c r="BE313" s="6">
        <f t="shared" si="162"/>
        <v>18346.470677317629</v>
      </c>
      <c r="BF313" s="6">
        <f t="shared" si="163"/>
        <v>0.14470755426371398</v>
      </c>
      <c r="BG313" s="6">
        <f t="shared" si="164"/>
        <v>0.47051227999126166</v>
      </c>
      <c r="BH313" s="6">
        <f t="shared" si="165"/>
        <v>0.61521983425497562</v>
      </c>
      <c r="BI313" s="6"/>
      <c r="BJ313" s="6">
        <f t="shared" si="166"/>
        <v>-4315.3239756982148</v>
      </c>
      <c r="BK313" s="6">
        <f t="shared" si="167"/>
        <v>-14031.146701619415</v>
      </c>
      <c r="BL313" s="6">
        <f t="shared" si="168"/>
        <v>-18346.470677317629</v>
      </c>
      <c r="BM313" s="6">
        <f t="shared" si="169"/>
        <v>-0.14470755426371398</v>
      </c>
      <c r="BN313" s="6">
        <f t="shared" si="170"/>
        <v>-0.47051227999126166</v>
      </c>
      <c r="BO313" s="6">
        <f t="shared" si="171"/>
        <v>-0.61521983425497562</v>
      </c>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8" t="s">
        <v>0</v>
      </c>
      <c r="DN313" s="84">
        <v>63031</v>
      </c>
      <c r="DY313" s="8" t="s">
        <v>0</v>
      </c>
      <c r="DZ313" s="8">
        <v>0</v>
      </c>
      <c r="EA313" s="8">
        <v>0</v>
      </c>
      <c r="EB313" s="8">
        <v>1</v>
      </c>
      <c r="EC313" s="8">
        <v>0</v>
      </c>
      <c r="ED313" s="8">
        <v>0</v>
      </c>
      <c r="EE313" s="8">
        <v>1</v>
      </c>
      <c r="EF313" s="8" t="s">
        <v>0</v>
      </c>
    </row>
    <row r="314" spans="1:136" ht="12.75" customHeight="1" x14ac:dyDescent="0.2">
      <c r="A314" s="9">
        <v>1655</v>
      </c>
      <c r="B314" s="63"/>
      <c r="C314" s="9">
        <v>10</v>
      </c>
      <c r="D314" s="9" t="s">
        <v>251</v>
      </c>
      <c r="E314" s="9"/>
      <c r="F314" s="2">
        <v>29579</v>
      </c>
      <c r="H314" s="2">
        <v>30194</v>
      </c>
      <c r="I314" s="4">
        <v>-1045880.2626965521</v>
      </c>
      <c r="J314" s="4">
        <f t="shared" si="139"/>
        <v>-35.358878349388149</v>
      </c>
      <c r="K314" s="4"/>
      <c r="L314" s="4">
        <v>-475060.35732863098</v>
      </c>
      <c r="M314" s="4">
        <f t="shared" si="140"/>
        <v>-15.733601289283666</v>
      </c>
      <c r="N314" s="21"/>
      <c r="O314" s="4">
        <f t="shared" si="141"/>
        <v>148243.99780679727</v>
      </c>
      <c r="P314" s="4">
        <f t="shared" si="142"/>
        <v>4.9097170897130979</v>
      </c>
      <c r="Q314" s="21"/>
      <c r="R314" s="4">
        <f t="shared" si="143"/>
        <v>-326816.35952183371</v>
      </c>
      <c r="S314" s="4">
        <f t="shared" si="144"/>
        <v>-10.823884199570568</v>
      </c>
      <c r="T314" s="21"/>
      <c r="U314" s="21"/>
      <c r="V314" s="21"/>
      <c r="W314" s="22">
        <v>5468925.6594577655</v>
      </c>
      <c r="X314" s="6"/>
      <c r="Y314" s="2">
        <v>621637.41797219194</v>
      </c>
      <c r="Z314" s="82">
        <f t="shared" si="145"/>
        <v>668646.06572607683</v>
      </c>
      <c r="AA314" s="82">
        <f t="shared" si="146"/>
        <v>668744.95957907627</v>
      </c>
      <c r="AB314" s="2"/>
      <c r="AC314" s="2">
        <v>624573.91431016603</v>
      </c>
      <c r="AD314" s="2">
        <v>670625.07652491599</v>
      </c>
      <c r="AE314" s="2">
        <v>46051.162214749958</v>
      </c>
      <c r="AF314" s="2">
        <f t="shared" si="147"/>
        <v>1.5568870555039034</v>
      </c>
      <c r="AG314" s="83"/>
      <c r="AH314" s="6">
        <v>3226040.0662390678</v>
      </c>
      <c r="AI314" s="6">
        <v>73163.736092741034</v>
      </c>
      <c r="AJ314" s="6">
        <v>168640.015079328</v>
      </c>
      <c r="AK314" s="30">
        <f t="shared" si="148"/>
        <v>47219.204222211847</v>
      </c>
      <c r="AL314" s="6"/>
      <c r="AM314" s="6">
        <f t="shared" si="149"/>
        <v>-855727.92845676607</v>
      </c>
      <c r="AN314" s="6">
        <f t="shared" si="150"/>
        <v>668744.95957907627</v>
      </c>
      <c r="AO314" s="7"/>
      <c r="AP314" s="6">
        <f t="shared" si="151"/>
        <v>-186982.9688776898</v>
      </c>
      <c r="AQ314" s="6">
        <f t="shared" si="152"/>
        <v>-6.1927193772832281</v>
      </c>
      <c r="AR314" s="7"/>
      <c r="AS314" s="6">
        <f t="shared" si="153"/>
        <v>186982.9688776898</v>
      </c>
      <c r="AT314" s="6">
        <f t="shared" si="154"/>
        <v>6.1927193772832281</v>
      </c>
      <c r="AU314" s="7"/>
      <c r="AV314" s="6">
        <f t="shared" si="155"/>
        <v>-288077.38845094119</v>
      </c>
      <c r="AW314" s="6">
        <f t="shared" si="156"/>
        <v>-9.5408819120004367</v>
      </c>
      <c r="AX314" s="21"/>
      <c r="AY314" s="6">
        <f t="shared" si="157"/>
        <v>-81643.969244060398</v>
      </c>
      <c r="AZ314" s="6">
        <f t="shared" si="158"/>
        <v>73163.736092741034</v>
      </c>
      <c r="BA314" s="6">
        <f t="shared" si="159"/>
        <v>47219.204222211847</v>
      </c>
      <c r="BB314" s="6"/>
      <c r="BC314" s="6">
        <f t="shared" si="160"/>
        <v>19688.493438294186</v>
      </c>
      <c r="BD314" s="6">
        <f t="shared" si="161"/>
        <v>19050.477632598344</v>
      </c>
      <c r="BE314" s="6">
        <f t="shared" si="162"/>
        <v>38738.971070892527</v>
      </c>
      <c r="BF314" s="6">
        <f t="shared" si="163"/>
        <v>0.65206641843724533</v>
      </c>
      <c r="BG314" s="6">
        <f t="shared" si="164"/>
        <v>0.63093586913288546</v>
      </c>
      <c r="BH314" s="6">
        <f t="shared" si="165"/>
        <v>1.2830022875701308</v>
      </c>
      <c r="BI314" s="6"/>
      <c r="BJ314" s="6">
        <f t="shared" si="166"/>
        <v>-19688.493438294186</v>
      </c>
      <c r="BK314" s="6">
        <f t="shared" si="167"/>
        <v>-19050.477632598344</v>
      </c>
      <c r="BL314" s="6">
        <f t="shared" si="168"/>
        <v>-38738.971070892527</v>
      </c>
      <c r="BM314" s="6">
        <f t="shared" si="169"/>
        <v>-0.65206641843724533</v>
      </c>
      <c r="BN314" s="6">
        <f t="shared" si="170"/>
        <v>-0.63093586913288546</v>
      </c>
      <c r="BO314" s="6">
        <f t="shared" si="171"/>
        <v>-1.2830022875701308</v>
      </c>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8" t="s">
        <v>0</v>
      </c>
      <c r="DN314" s="84">
        <v>63036</v>
      </c>
      <c r="DY314" s="8" t="s">
        <v>0</v>
      </c>
      <c r="DZ314" s="8">
        <v>0</v>
      </c>
      <c r="EA314" s="8">
        <v>0</v>
      </c>
      <c r="EB314" s="8">
        <v>1</v>
      </c>
      <c r="EC314" s="8">
        <v>0</v>
      </c>
      <c r="ED314" s="8">
        <v>0</v>
      </c>
      <c r="EE314" s="8">
        <v>1</v>
      </c>
      <c r="EF314" s="8" t="s">
        <v>0</v>
      </c>
    </row>
    <row r="315" spans="1:136" ht="12.75" customHeight="1" x14ac:dyDescent="0.2">
      <c r="A315" s="9">
        <v>1652</v>
      </c>
      <c r="B315" s="63"/>
      <c r="C315" s="9">
        <v>10</v>
      </c>
      <c r="D315" s="9" t="s">
        <v>252</v>
      </c>
      <c r="E315" s="9"/>
      <c r="F315" s="2">
        <v>30024</v>
      </c>
      <c r="H315" s="2">
        <v>30447</v>
      </c>
      <c r="I315" s="4">
        <v>1000745.0811488489</v>
      </c>
      <c r="J315" s="4">
        <f t="shared" si="139"/>
        <v>33.331504168293662</v>
      </c>
      <c r="K315" s="4"/>
      <c r="L315" s="4">
        <v>837837.91125727352</v>
      </c>
      <c r="M315" s="4">
        <f t="shared" si="140"/>
        <v>27.517913464619618</v>
      </c>
      <c r="N315" s="21"/>
      <c r="O315" s="4">
        <f t="shared" si="141"/>
        <v>-398697.12203743879</v>
      </c>
      <c r="P315" s="4">
        <f t="shared" si="142"/>
        <v>-13.094791672001799</v>
      </c>
      <c r="Q315" s="21"/>
      <c r="R315" s="4">
        <f t="shared" si="143"/>
        <v>439140.78921983473</v>
      </c>
      <c r="S315" s="4">
        <f t="shared" si="144"/>
        <v>14.423121792617819</v>
      </c>
      <c r="T315" s="21"/>
      <c r="U315" s="21"/>
      <c r="V315" s="21"/>
      <c r="W315" s="22">
        <v>6462190.5248875469</v>
      </c>
      <c r="X315" s="6"/>
      <c r="Y315" s="2">
        <v>1548205.8989412722</v>
      </c>
      <c r="Z315" s="82">
        <f t="shared" si="145"/>
        <v>1390801.258242399</v>
      </c>
      <c r="AA315" s="82">
        <f t="shared" si="146"/>
        <v>1391006.9600362692</v>
      </c>
      <c r="AB315" s="2"/>
      <c r="AC315" s="2">
        <v>842720.75396243099</v>
      </c>
      <c r="AD315" s="2">
        <v>687502.93505275296</v>
      </c>
      <c r="AE315" s="2">
        <v>-155217.81890967803</v>
      </c>
      <c r="AF315" s="2">
        <f t="shared" si="147"/>
        <v>-5.1697914638182132</v>
      </c>
      <c r="AG315" s="83"/>
      <c r="AH315" s="6">
        <v>3094062.8828086588</v>
      </c>
      <c r="AI315" s="6">
        <v>41525.363728312477</v>
      </c>
      <c r="AJ315" s="6">
        <v>198620.46220454146</v>
      </c>
      <c r="AK315" s="30">
        <f t="shared" si="148"/>
        <v>55613.729417271614</v>
      </c>
      <c r="AL315" s="6"/>
      <c r="AM315" s="6">
        <f t="shared" si="149"/>
        <v>-1011145.013754537</v>
      </c>
      <c r="AN315" s="6">
        <f t="shared" si="150"/>
        <v>1391006.9600362692</v>
      </c>
      <c r="AO315" s="7"/>
      <c r="AP315" s="6">
        <f t="shared" si="151"/>
        <v>379861.94628173218</v>
      </c>
      <c r="AQ315" s="6">
        <f t="shared" si="152"/>
        <v>12.476169943893723</v>
      </c>
      <c r="AR315" s="7"/>
      <c r="AS315" s="6">
        <f t="shared" si="153"/>
        <v>-379861.94628173218</v>
      </c>
      <c r="AT315" s="6">
        <f t="shared" si="154"/>
        <v>-12.476169943893723</v>
      </c>
      <c r="AU315" s="7"/>
      <c r="AV315" s="6">
        <f t="shared" si="155"/>
        <v>457975.96497554134</v>
      </c>
      <c r="AW315" s="6">
        <f t="shared" si="156"/>
        <v>15.041743520725895</v>
      </c>
      <c r="AX315" s="21"/>
      <c r="AY315" s="6">
        <f t="shared" si="157"/>
        <v>-78303.917389877519</v>
      </c>
      <c r="AZ315" s="6">
        <f t="shared" si="158"/>
        <v>41525.363728312477</v>
      </c>
      <c r="BA315" s="6">
        <f t="shared" si="159"/>
        <v>55613.729417271614</v>
      </c>
      <c r="BB315" s="6"/>
      <c r="BC315" s="6">
        <f t="shared" si="160"/>
        <v>-9762.2086666576288</v>
      </c>
      <c r="BD315" s="6">
        <f t="shared" si="161"/>
        <v>28597.384422364248</v>
      </c>
      <c r="BE315" s="6">
        <f t="shared" si="162"/>
        <v>18835.175755706619</v>
      </c>
      <c r="BF315" s="6">
        <f t="shared" si="163"/>
        <v>-0.32062957488940219</v>
      </c>
      <c r="BG315" s="6">
        <f t="shared" si="164"/>
        <v>0.93925130299747916</v>
      </c>
      <c r="BH315" s="6">
        <f t="shared" si="165"/>
        <v>0.61862172810807692</v>
      </c>
      <c r="BI315" s="6"/>
      <c r="BJ315" s="6">
        <f t="shared" si="166"/>
        <v>9762.2086666576288</v>
      </c>
      <c r="BK315" s="6">
        <f t="shared" si="167"/>
        <v>-28597.384422364248</v>
      </c>
      <c r="BL315" s="6">
        <f t="shared" si="168"/>
        <v>-18835.175755706619</v>
      </c>
      <c r="BM315" s="6">
        <f t="shared" si="169"/>
        <v>0.32062957488940219</v>
      </c>
      <c r="BN315" s="6">
        <f t="shared" si="170"/>
        <v>-0.93925130299747916</v>
      </c>
      <c r="BO315" s="6">
        <f t="shared" si="171"/>
        <v>-0.61862172810807692</v>
      </c>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8" t="s">
        <v>0</v>
      </c>
      <c r="DN315" s="84">
        <v>63934</v>
      </c>
      <c r="DY315" s="8" t="s">
        <v>0</v>
      </c>
      <c r="DZ315" s="8">
        <v>0</v>
      </c>
      <c r="EA315" s="8">
        <v>0</v>
      </c>
      <c r="EB315" s="8">
        <v>1</v>
      </c>
      <c r="EC315" s="8">
        <v>0</v>
      </c>
      <c r="ED315" s="8">
        <v>0</v>
      </c>
      <c r="EE315" s="8">
        <v>1</v>
      </c>
      <c r="EF315" s="8" t="s">
        <v>0</v>
      </c>
    </row>
    <row r="316" spans="1:136" ht="12.75" customHeight="1" x14ac:dyDescent="0.2">
      <c r="A316" s="9">
        <v>757</v>
      </c>
      <c r="B316" s="63"/>
      <c r="C316" s="9">
        <v>10</v>
      </c>
      <c r="D316" s="9" t="s">
        <v>253</v>
      </c>
      <c r="E316" s="9"/>
      <c r="F316" s="2">
        <v>30655</v>
      </c>
      <c r="H316" s="2">
        <v>30747</v>
      </c>
      <c r="I316" s="4">
        <v>-308663.06690309616</v>
      </c>
      <c r="J316" s="4">
        <f t="shared" si="139"/>
        <v>-10.068930579125629</v>
      </c>
      <c r="K316" s="4"/>
      <c r="L316" s="4">
        <v>-113760.02266093856</v>
      </c>
      <c r="M316" s="4">
        <f t="shared" si="140"/>
        <v>-3.6998738953699077</v>
      </c>
      <c r="N316" s="21"/>
      <c r="O316" s="4">
        <f t="shared" si="141"/>
        <v>182046.51301066307</v>
      </c>
      <c r="P316" s="4">
        <f t="shared" si="142"/>
        <v>5.9207894432192756</v>
      </c>
      <c r="Q316" s="21"/>
      <c r="R316" s="4">
        <f t="shared" si="143"/>
        <v>68286.49034972451</v>
      </c>
      <c r="S316" s="4">
        <f t="shared" si="144"/>
        <v>2.2209155478493678</v>
      </c>
      <c r="T316" s="21"/>
      <c r="U316" s="21"/>
      <c r="V316" s="21"/>
      <c r="W316" s="22">
        <v>7542391.7904259283</v>
      </c>
      <c r="X316" s="6"/>
      <c r="Y316" s="2">
        <v>3143946.2222684561</v>
      </c>
      <c r="Z316" s="82">
        <f t="shared" si="145"/>
        <v>844735.22964009503</v>
      </c>
      <c r="AA316" s="82">
        <f t="shared" si="146"/>
        <v>844860.16737009236</v>
      </c>
      <c r="AB316" s="2"/>
      <c r="AC316" s="2">
        <v>2816186.3021602002</v>
      </c>
      <c r="AD316" s="2">
        <v>523854.92091902503</v>
      </c>
      <c r="AE316" s="2">
        <v>-2292331.3812411753</v>
      </c>
      <c r="AF316" s="2">
        <f t="shared" si="147"/>
        <v>-74.778384643326547</v>
      </c>
      <c r="AG316" s="83"/>
      <c r="AH316" s="6">
        <v>3618865.9533680663</v>
      </c>
      <c r="AI316" s="6">
        <v>122598.69291216062</v>
      </c>
      <c r="AJ316" s="6">
        <v>436590.26126092672</v>
      </c>
      <c r="AK316" s="30">
        <f t="shared" si="148"/>
        <v>122245.27315305949</v>
      </c>
      <c r="AL316" s="6"/>
      <c r="AM316" s="6">
        <f t="shared" si="149"/>
        <v>-1180165.1191342808</v>
      </c>
      <c r="AN316" s="6">
        <f t="shared" si="150"/>
        <v>844860.16737009236</v>
      </c>
      <c r="AO316" s="7"/>
      <c r="AP316" s="6">
        <f t="shared" si="151"/>
        <v>-335304.95176418847</v>
      </c>
      <c r="AQ316" s="6">
        <f t="shared" si="152"/>
        <v>-10.905290004364279</v>
      </c>
      <c r="AR316" s="7"/>
      <c r="AS316" s="6">
        <f t="shared" si="153"/>
        <v>335304.95176418847</v>
      </c>
      <c r="AT316" s="6">
        <f t="shared" si="154"/>
        <v>10.905290004364279</v>
      </c>
      <c r="AU316" s="7"/>
      <c r="AV316" s="6">
        <f t="shared" si="155"/>
        <v>221544.92910324992</v>
      </c>
      <c r="AW316" s="6">
        <f t="shared" si="156"/>
        <v>7.2054161089943705</v>
      </c>
      <c r="AX316" s="21"/>
      <c r="AY316" s="6">
        <f t="shared" si="157"/>
        <v>-91585.52731169475</v>
      </c>
      <c r="AZ316" s="6">
        <f t="shared" si="158"/>
        <v>122598.69291216062</v>
      </c>
      <c r="BA316" s="6">
        <f t="shared" si="159"/>
        <v>122245.27315305949</v>
      </c>
      <c r="BB316" s="6"/>
      <c r="BC316" s="6">
        <f t="shared" si="160"/>
        <v>62611.919339357592</v>
      </c>
      <c r="BD316" s="6">
        <f t="shared" si="161"/>
        <v>90646.519414167822</v>
      </c>
      <c r="BE316" s="6">
        <f t="shared" si="162"/>
        <v>153258.43875352541</v>
      </c>
      <c r="BF316" s="6">
        <f t="shared" si="163"/>
        <v>2.0363586476520505</v>
      </c>
      <c r="BG316" s="6">
        <f t="shared" si="164"/>
        <v>2.948141913492953</v>
      </c>
      <c r="BH316" s="6">
        <f t="shared" si="165"/>
        <v>4.9845005611450031</v>
      </c>
      <c r="BI316" s="6"/>
      <c r="BJ316" s="6">
        <f t="shared" si="166"/>
        <v>-62611.919339357592</v>
      </c>
      <c r="BK316" s="6">
        <f t="shared" si="167"/>
        <v>-90646.519414167822</v>
      </c>
      <c r="BL316" s="6">
        <f t="shared" si="168"/>
        <v>-153258.43875352541</v>
      </c>
      <c r="BM316" s="6">
        <f t="shared" si="169"/>
        <v>-2.0363586476520505</v>
      </c>
      <c r="BN316" s="6">
        <f t="shared" si="170"/>
        <v>-2.948141913492953</v>
      </c>
      <c r="BO316" s="6">
        <f t="shared" si="171"/>
        <v>-4.9845005611450031</v>
      </c>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8" t="s">
        <v>0</v>
      </c>
      <c r="DN316" s="84">
        <v>64336</v>
      </c>
      <c r="DY316" s="8" t="s">
        <v>0</v>
      </c>
      <c r="DZ316" s="8">
        <v>0</v>
      </c>
      <c r="EA316" s="8">
        <v>0</v>
      </c>
      <c r="EB316" s="8">
        <v>1</v>
      </c>
      <c r="EC316" s="8">
        <v>0</v>
      </c>
      <c r="ED316" s="8">
        <v>0</v>
      </c>
      <c r="EE316" s="8">
        <v>1</v>
      </c>
      <c r="EF316" s="8" t="s">
        <v>0</v>
      </c>
    </row>
    <row r="317" spans="1:136" ht="12.75" customHeight="1" x14ac:dyDescent="0.2">
      <c r="A317" s="9">
        <v>1721</v>
      </c>
      <c r="B317" s="63"/>
      <c r="C317" s="9">
        <v>10</v>
      </c>
      <c r="D317" s="9" t="s">
        <v>254</v>
      </c>
      <c r="E317" s="9"/>
      <c r="F317" s="2">
        <v>30252</v>
      </c>
      <c r="H317" s="2">
        <v>30806</v>
      </c>
      <c r="I317" s="4">
        <v>-632026.8786907969</v>
      </c>
      <c r="J317" s="4">
        <f t="shared" si="139"/>
        <v>-20.892069241398815</v>
      </c>
      <c r="K317" s="4"/>
      <c r="L317" s="4">
        <v>-1108048.9200945823</v>
      </c>
      <c r="M317" s="4">
        <f t="shared" si="140"/>
        <v>-35.968607417210357</v>
      </c>
      <c r="N317" s="21"/>
      <c r="O317" s="4">
        <f t="shared" si="141"/>
        <v>706344.81248621468</v>
      </c>
      <c r="P317" s="4">
        <f t="shared" si="142"/>
        <v>22.928806482055919</v>
      </c>
      <c r="Q317" s="21"/>
      <c r="R317" s="4">
        <f t="shared" si="143"/>
        <v>-401704.10760836757</v>
      </c>
      <c r="S317" s="4">
        <f t="shared" si="144"/>
        <v>-13.039800935154437</v>
      </c>
      <c r="T317" s="21"/>
      <c r="U317" s="21"/>
      <c r="V317" s="21"/>
      <c r="W317" s="22">
        <v>5868178.6784808636</v>
      </c>
      <c r="X317" s="6"/>
      <c r="Y317" s="2">
        <v>426351.18934981042</v>
      </c>
      <c r="Z317" s="82">
        <f t="shared" si="145"/>
        <v>149500.26326893416</v>
      </c>
      <c r="AA317" s="82">
        <f t="shared" si="146"/>
        <v>149522.37460378968</v>
      </c>
      <c r="AB317" s="2"/>
      <c r="AC317" s="2">
        <v>518964.14705598197</v>
      </c>
      <c r="AD317" s="2">
        <v>247091.97229136899</v>
      </c>
      <c r="AE317" s="2">
        <v>-271872.17476461298</v>
      </c>
      <c r="AF317" s="2">
        <f t="shared" si="147"/>
        <v>-8.9869157333271517</v>
      </c>
      <c r="AG317" s="83"/>
      <c r="AH317" s="6">
        <v>2375141.8790221079</v>
      </c>
      <c r="AI317" s="6">
        <v>65254.14300163406</v>
      </c>
      <c r="AJ317" s="6">
        <v>204241.79604051932</v>
      </c>
      <c r="AK317" s="30">
        <f t="shared" si="148"/>
        <v>57187.702891345412</v>
      </c>
      <c r="AL317" s="6"/>
      <c r="AM317" s="6">
        <f t="shared" si="149"/>
        <v>-918199.42289149202</v>
      </c>
      <c r="AN317" s="6">
        <f t="shared" si="150"/>
        <v>149522.37460378968</v>
      </c>
      <c r="AO317" s="7"/>
      <c r="AP317" s="6">
        <f t="shared" si="151"/>
        <v>-768677.04828770238</v>
      </c>
      <c r="AQ317" s="6">
        <f t="shared" si="152"/>
        <v>-24.952186206833161</v>
      </c>
      <c r="AR317" s="7"/>
      <c r="AS317" s="6">
        <f t="shared" si="153"/>
        <v>768677.04828770238</v>
      </c>
      <c r="AT317" s="6">
        <f t="shared" si="154"/>
        <v>24.952186206833161</v>
      </c>
      <c r="AU317" s="7"/>
      <c r="AV317" s="6">
        <f t="shared" si="155"/>
        <v>-339371.87180687988</v>
      </c>
      <c r="AW317" s="6">
        <f t="shared" si="156"/>
        <v>-11.016421210377196</v>
      </c>
      <c r="AX317" s="21"/>
      <c r="AY317" s="6">
        <f t="shared" si="157"/>
        <v>-60109.610091491813</v>
      </c>
      <c r="AZ317" s="6">
        <f t="shared" si="158"/>
        <v>65254.14300163406</v>
      </c>
      <c r="BA317" s="6">
        <f t="shared" si="159"/>
        <v>57187.702891345412</v>
      </c>
      <c r="BB317" s="6"/>
      <c r="BC317" s="6">
        <f t="shared" si="160"/>
        <v>25883.494865972069</v>
      </c>
      <c r="BD317" s="6">
        <f t="shared" si="161"/>
        <v>36448.740935515627</v>
      </c>
      <c r="BE317" s="6">
        <f t="shared" si="162"/>
        <v>62332.235801487695</v>
      </c>
      <c r="BF317" s="6">
        <f t="shared" si="163"/>
        <v>0.84020953275245303</v>
      </c>
      <c r="BG317" s="6">
        <f t="shared" si="164"/>
        <v>1.1831701920247883</v>
      </c>
      <c r="BH317" s="6">
        <f t="shared" si="165"/>
        <v>2.0233797247772412</v>
      </c>
      <c r="BI317" s="6"/>
      <c r="BJ317" s="6">
        <f t="shared" si="166"/>
        <v>-25883.494865972069</v>
      </c>
      <c r="BK317" s="6">
        <f t="shared" si="167"/>
        <v>-36448.740935515627</v>
      </c>
      <c r="BL317" s="6">
        <f t="shared" si="168"/>
        <v>-62332.235801487695</v>
      </c>
      <c r="BM317" s="6">
        <f t="shared" si="169"/>
        <v>-0.84020953275245303</v>
      </c>
      <c r="BN317" s="6">
        <f t="shared" si="170"/>
        <v>-1.1831701920247883</v>
      </c>
      <c r="BO317" s="6">
        <f t="shared" si="171"/>
        <v>-2.0233797247772412</v>
      </c>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8" t="s">
        <v>0</v>
      </c>
      <c r="DN317" s="84">
        <v>65302</v>
      </c>
      <c r="DY317" s="8" t="s">
        <v>0</v>
      </c>
      <c r="DZ317" s="8">
        <v>0</v>
      </c>
      <c r="EA317" s="8">
        <v>0</v>
      </c>
      <c r="EB317" s="8">
        <v>1</v>
      </c>
      <c r="EC317" s="8">
        <v>0</v>
      </c>
      <c r="ED317" s="8">
        <v>0</v>
      </c>
      <c r="EE317" s="8">
        <v>1</v>
      </c>
      <c r="EF317" s="8" t="s">
        <v>0</v>
      </c>
    </row>
    <row r="318" spans="1:136" ht="12.75" customHeight="1" x14ac:dyDescent="0.2">
      <c r="A318" s="9">
        <v>858</v>
      </c>
      <c r="B318" s="63"/>
      <c r="C318" s="9">
        <v>10</v>
      </c>
      <c r="D318" s="9" t="s">
        <v>255</v>
      </c>
      <c r="E318" s="9"/>
      <c r="F318" s="2">
        <v>30516</v>
      </c>
      <c r="H318" s="2">
        <v>30910</v>
      </c>
      <c r="I318" s="4">
        <v>1768695.7052778234</v>
      </c>
      <c r="J318" s="4">
        <f t="shared" si="139"/>
        <v>57.959618078313781</v>
      </c>
      <c r="K318" s="4"/>
      <c r="L318" s="4">
        <v>2277698.8335722648</v>
      </c>
      <c r="M318" s="4">
        <f t="shared" si="140"/>
        <v>73.688089083541399</v>
      </c>
      <c r="N318" s="21"/>
      <c r="O318" s="4">
        <f t="shared" si="141"/>
        <v>-44787.631732042777</v>
      </c>
      <c r="P318" s="4">
        <f t="shared" si="142"/>
        <v>-1.4489689981249685</v>
      </c>
      <c r="Q318" s="21"/>
      <c r="R318" s="4">
        <f t="shared" si="143"/>
        <v>2232911.2018402219</v>
      </c>
      <c r="S318" s="4">
        <f t="shared" si="144"/>
        <v>72.239120085416431</v>
      </c>
      <c r="T318" s="21"/>
      <c r="U318" s="21"/>
      <c r="V318" s="21"/>
      <c r="W318" s="22">
        <v>6162636.5787712494</v>
      </c>
      <c r="X318" s="6"/>
      <c r="Y318" s="2">
        <v>623657.21838338149</v>
      </c>
      <c r="Z318" s="82">
        <f t="shared" si="145"/>
        <v>1061902.2244631276</v>
      </c>
      <c r="AA318" s="82">
        <f t="shared" si="146"/>
        <v>1062059.2815488845</v>
      </c>
      <c r="AB318" s="2"/>
      <c r="AC318" s="2">
        <v>338330.68539201102</v>
      </c>
      <c r="AD318" s="2">
        <v>770989.52089927497</v>
      </c>
      <c r="AE318" s="2">
        <v>432658.83550726395</v>
      </c>
      <c r="AF318" s="2">
        <f t="shared" si="147"/>
        <v>14.178097899700614</v>
      </c>
      <c r="AG318" s="83"/>
      <c r="AH318" s="6">
        <v>4254882.8388797129</v>
      </c>
      <c r="AI318" s="6">
        <v>23728.77927332143</v>
      </c>
      <c r="AJ318" s="6">
        <v>110552.89877422639</v>
      </c>
      <c r="AK318" s="30">
        <f t="shared" si="148"/>
        <v>30954.811656783389</v>
      </c>
      <c r="AL318" s="6"/>
      <c r="AM318" s="6">
        <f t="shared" si="149"/>
        <v>-964273.52678746707</v>
      </c>
      <c r="AN318" s="6">
        <f t="shared" si="150"/>
        <v>1062059.2815488845</v>
      </c>
      <c r="AO318" s="7"/>
      <c r="AP318" s="6">
        <f t="shared" si="151"/>
        <v>97785.754761417396</v>
      </c>
      <c r="AQ318" s="6">
        <f t="shared" si="152"/>
        <v>3.1635637257009832</v>
      </c>
      <c r="AR318" s="7"/>
      <c r="AS318" s="6">
        <f t="shared" si="153"/>
        <v>-97785.754761417396</v>
      </c>
      <c r="AT318" s="6">
        <f t="shared" si="154"/>
        <v>-3.1635637257009832</v>
      </c>
      <c r="AU318" s="7"/>
      <c r="AV318" s="6">
        <f t="shared" si="155"/>
        <v>2179913.0788108474</v>
      </c>
      <c r="AW318" s="6">
        <f t="shared" si="156"/>
        <v>70.524525357840417</v>
      </c>
      <c r="AX318" s="21"/>
      <c r="AY318" s="6">
        <f t="shared" si="157"/>
        <v>-107681.7139594795</v>
      </c>
      <c r="AZ318" s="6">
        <f t="shared" si="158"/>
        <v>23728.77927332143</v>
      </c>
      <c r="BA318" s="6">
        <f t="shared" si="159"/>
        <v>30954.811656783389</v>
      </c>
      <c r="BB318" s="6"/>
      <c r="BC318" s="6">
        <f t="shared" si="160"/>
        <v>-46800.689550229421</v>
      </c>
      <c r="BD318" s="6">
        <f t="shared" si="161"/>
        <v>-6197.4334791451947</v>
      </c>
      <c r="BE318" s="6">
        <f t="shared" si="162"/>
        <v>-52998.123029374619</v>
      </c>
      <c r="BF318" s="6">
        <f t="shared" si="163"/>
        <v>-1.5140954238184865</v>
      </c>
      <c r="BG318" s="6">
        <f t="shared" si="164"/>
        <v>-0.20049930375752814</v>
      </c>
      <c r="BH318" s="6">
        <f t="shared" si="165"/>
        <v>-1.7145947275760149</v>
      </c>
      <c r="BI318" s="6"/>
      <c r="BJ318" s="6">
        <f t="shared" si="166"/>
        <v>46800.689550229421</v>
      </c>
      <c r="BK318" s="6">
        <f t="shared" si="167"/>
        <v>6197.4334791451947</v>
      </c>
      <c r="BL318" s="6">
        <f t="shared" si="168"/>
        <v>52998.123029374619</v>
      </c>
      <c r="BM318" s="6">
        <f t="shared" si="169"/>
        <v>1.5140954238184865</v>
      </c>
      <c r="BN318" s="6">
        <f t="shared" si="170"/>
        <v>0.20049930375752814</v>
      </c>
      <c r="BO318" s="6">
        <f t="shared" si="171"/>
        <v>1.7145947275760149</v>
      </c>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8" t="s">
        <v>0</v>
      </c>
      <c r="DN318" s="84">
        <v>65589</v>
      </c>
      <c r="DY318" s="8" t="s">
        <v>0</v>
      </c>
      <c r="DZ318" s="8">
        <v>0</v>
      </c>
      <c r="EA318" s="8">
        <v>0</v>
      </c>
      <c r="EB318" s="8">
        <v>1</v>
      </c>
      <c r="EC318" s="8">
        <v>0</v>
      </c>
      <c r="ED318" s="8">
        <v>0</v>
      </c>
      <c r="EE318" s="8">
        <v>1</v>
      </c>
      <c r="EF318" s="8" t="s">
        <v>0</v>
      </c>
    </row>
    <row r="319" spans="1:136" ht="12.75" customHeight="1" x14ac:dyDescent="0.2">
      <c r="A319" s="9">
        <v>762</v>
      </c>
      <c r="B319" s="63"/>
      <c r="C319" s="9">
        <v>10</v>
      </c>
      <c r="D319" s="9" t="s">
        <v>265</v>
      </c>
      <c r="E319" s="9"/>
      <c r="F319" s="2">
        <v>31933</v>
      </c>
      <c r="H319" s="2">
        <v>32362</v>
      </c>
      <c r="I319" s="4">
        <v>193712.3455118211</v>
      </c>
      <c r="J319" s="4">
        <f t="shared" si="139"/>
        <v>6.0662119284696425</v>
      </c>
      <c r="K319" s="4"/>
      <c r="L319" s="4">
        <v>677118.59646097757</v>
      </c>
      <c r="M319" s="4">
        <f t="shared" si="140"/>
        <v>20.923261740960928</v>
      </c>
      <c r="N319" s="21"/>
      <c r="O319" s="4">
        <f t="shared" si="141"/>
        <v>16572.390394394803</v>
      </c>
      <c r="P319" s="4">
        <f t="shared" si="142"/>
        <v>0.5120941349235153</v>
      </c>
      <c r="Q319" s="21"/>
      <c r="R319" s="4">
        <f t="shared" si="143"/>
        <v>693690.98685537232</v>
      </c>
      <c r="S319" s="4">
        <f t="shared" si="144"/>
        <v>21.435355875884444</v>
      </c>
      <c r="T319" s="21"/>
      <c r="U319" s="21"/>
      <c r="V319" s="21"/>
      <c r="W319" s="22">
        <v>6828236.0346261114</v>
      </c>
      <c r="X319" s="6"/>
      <c r="Y319" s="2">
        <v>2636539.9678986338</v>
      </c>
      <c r="Z319" s="82">
        <f t="shared" si="145"/>
        <v>1023215.5903747552</v>
      </c>
      <c r="AA319" s="82">
        <f t="shared" si="146"/>
        <v>1023366.9256436935</v>
      </c>
      <c r="AB319" s="2"/>
      <c r="AC319" s="2">
        <v>2412282.97906696</v>
      </c>
      <c r="AD319" s="2">
        <v>820345.29451501602</v>
      </c>
      <c r="AE319" s="2">
        <v>-1591937.684551944</v>
      </c>
      <c r="AF319" s="2">
        <f t="shared" si="147"/>
        <v>-49.852431170010462</v>
      </c>
      <c r="AG319" s="83"/>
      <c r="AH319" s="6">
        <v>3545297.6491399147</v>
      </c>
      <c r="AI319" s="6">
        <v>57344.549910526577</v>
      </c>
      <c r="AJ319" s="6">
        <v>217358.24165780022</v>
      </c>
      <c r="AK319" s="30">
        <f t="shared" si="148"/>
        <v>60860.307664184067</v>
      </c>
      <c r="AL319" s="6"/>
      <c r="AM319" s="6">
        <f t="shared" si="149"/>
        <v>-1068420.4980588052</v>
      </c>
      <c r="AN319" s="6">
        <f t="shared" si="150"/>
        <v>1023366.9256436935</v>
      </c>
      <c r="AO319" s="7"/>
      <c r="AP319" s="6">
        <f t="shared" si="151"/>
        <v>-45053.572415111703</v>
      </c>
      <c r="AQ319" s="6">
        <f t="shared" si="152"/>
        <v>-1.3921751565141742</v>
      </c>
      <c r="AR319" s="7"/>
      <c r="AS319" s="6">
        <f t="shared" si="153"/>
        <v>45053.572415111703</v>
      </c>
      <c r="AT319" s="6">
        <f t="shared" si="154"/>
        <v>1.3921751565141742</v>
      </c>
      <c r="AU319" s="7"/>
      <c r="AV319" s="6">
        <f t="shared" si="155"/>
        <v>722172.16887608927</v>
      </c>
      <c r="AW319" s="6">
        <f t="shared" si="156"/>
        <v>22.315436897475102</v>
      </c>
      <c r="AX319" s="21"/>
      <c r="AY319" s="6">
        <f t="shared" si="157"/>
        <v>-89723.675553993802</v>
      </c>
      <c r="AZ319" s="6">
        <f t="shared" si="158"/>
        <v>57344.549910526577</v>
      </c>
      <c r="BA319" s="6">
        <f t="shared" si="159"/>
        <v>60860.307664184067</v>
      </c>
      <c r="BB319" s="6"/>
      <c r="BC319" s="6">
        <f t="shared" si="160"/>
        <v>-1422.7462721946358</v>
      </c>
      <c r="BD319" s="6">
        <f t="shared" si="161"/>
        <v>29903.928292911536</v>
      </c>
      <c r="BE319" s="6">
        <f t="shared" si="162"/>
        <v>28481.1820207169</v>
      </c>
      <c r="BF319" s="6">
        <f t="shared" si="163"/>
        <v>-4.3963484092288355E-2</v>
      </c>
      <c r="BG319" s="6">
        <f t="shared" si="164"/>
        <v>0.92404450568294716</v>
      </c>
      <c r="BH319" s="6">
        <f t="shared" si="165"/>
        <v>0.88008102159065882</v>
      </c>
      <c r="BI319" s="6"/>
      <c r="BJ319" s="6">
        <f t="shared" si="166"/>
        <v>1422.7462721946358</v>
      </c>
      <c r="BK319" s="6">
        <f t="shared" si="167"/>
        <v>-29903.928292911536</v>
      </c>
      <c r="BL319" s="6">
        <f t="shared" si="168"/>
        <v>-28481.1820207169</v>
      </c>
      <c r="BM319" s="6">
        <f t="shared" si="169"/>
        <v>4.3963484092288355E-2</v>
      </c>
      <c r="BN319" s="6">
        <f t="shared" si="170"/>
        <v>-0.92404450568294716</v>
      </c>
      <c r="BO319" s="6">
        <f t="shared" si="171"/>
        <v>-0.88008102159065882</v>
      </c>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8" t="s">
        <v>0</v>
      </c>
      <c r="DN319" s="84">
        <v>66811</v>
      </c>
      <c r="DY319" s="8" t="s">
        <v>0</v>
      </c>
      <c r="DZ319" s="8">
        <v>0</v>
      </c>
      <c r="EA319" s="8">
        <v>0</v>
      </c>
      <c r="EB319" s="8">
        <v>1</v>
      </c>
      <c r="EC319" s="8">
        <v>0</v>
      </c>
      <c r="ED319" s="8">
        <v>0</v>
      </c>
      <c r="EE319" s="8">
        <v>1</v>
      </c>
      <c r="EF319" s="8" t="s">
        <v>0</v>
      </c>
    </row>
    <row r="320" spans="1:136" ht="12.75" customHeight="1" x14ac:dyDescent="0.2">
      <c r="A320" s="9">
        <v>1709</v>
      </c>
      <c r="B320" s="63"/>
      <c r="C320" s="9">
        <v>10</v>
      </c>
      <c r="D320" s="9" t="s">
        <v>287</v>
      </c>
      <c r="E320" s="9"/>
      <c r="F320" s="2">
        <v>36944</v>
      </c>
      <c r="H320" s="2">
        <v>36961</v>
      </c>
      <c r="I320" s="4">
        <v>937373.81855815556</v>
      </c>
      <c r="J320" s="4">
        <f t="shared" si="139"/>
        <v>25.372829649148862</v>
      </c>
      <c r="K320" s="4"/>
      <c r="L320" s="4">
        <v>1517359.2195160757</v>
      </c>
      <c r="M320" s="4">
        <f t="shared" si="140"/>
        <v>41.052980696303557</v>
      </c>
      <c r="N320" s="21"/>
      <c r="O320" s="4">
        <f t="shared" si="141"/>
        <v>-761013.92164636555</v>
      </c>
      <c r="P320" s="4">
        <f t="shared" si="142"/>
        <v>-20.589646428569722</v>
      </c>
      <c r="Q320" s="21"/>
      <c r="R320" s="4">
        <f t="shared" si="143"/>
        <v>756345.29786971014</v>
      </c>
      <c r="S320" s="4">
        <f t="shared" si="144"/>
        <v>20.463334267733831</v>
      </c>
      <c r="T320" s="21"/>
      <c r="U320" s="21"/>
      <c r="V320" s="21"/>
      <c r="W320" s="22">
        <v>7380752.9318668395</v>
      </c>
      <c r="X320" s="6"/>
      <c r="Y320" s="2">
        <v>1952451.72413819</v>
      </c>
      <c r="Z320" s="82">
        <f t="shared" si="145"/>
        <v>1864656.0917797871</v>
      </c>
      <c r="AA320" s="82">
        <f t="shared" si="146"/>
        <v>1864931.8774829973</v>
      </c>
      <c r="AB320" s="2"/>
      <c r="AC320" s="2">
        <v>1038534.48433817</v>
      </c>
      <c r="AD320" s="2">
        <v>950779.23307741305</v>
      </c>
      <c r="AE320" s="2">
        <v>-87755.251260756981</v>
      </c>
      <c r="AF320" s="2">
        <f t="shared" si="147"/>
        <v>-2.3753586850573023</v>
      </c>
      <c r="AG320" s="83"/>
      <c r="AH320" s="6">
        <v>3666563.2580834557</v>
      </c>
      <c r="AI320" s="6">
        <v>102824.71018439269</v>
      </c>
      <c r="AJ320" s="6">
        <v>146154.67973541768</v>
      </c>
      <c r="AK320" s="30">
        <f t="shared" si="148"/>
        <v>40923.310325916951</v>
      </c>
      <c r="AL320" s="6"/>
      <c r="AM320" s="6">
        <f t="shared" si="149"/>
        <v>-1154873.3352985138</v>
      </c>
      <c r="AN320" s="6">
        <f t="shared" si="150"/>
        <v>1864931.8774829973</v>
      </c>
      <c r="AO320" s="7"/>
      <c r="AP320" s="6">
        <f t="shared" si="151"/>
        <v>710058.54218448349</v>
      </c>
      <c r="AQ320" s="6">
        <f t="shared" si="152"/>
        <v>19.211020864816522</v>
      </c>
      <c r="AR320" s="7"/>
      <c r="AS320" s="6">
        <f t="shared" si="153"/>
        <v>-710058.54218448349</v>
      </c>
      <c r="AT320" s="6">
        <f t="shared" si="154"/>
        <v>-19.211020864816522</v>
      </c>
      <c r="AU320" s="7"/>
      <c r="AV320" s="6">
        <f t="shared" si="155"/>
        <v>807300.67733159219</v>
      </c>
      <c r="AW320" s="6">
        <f t="shared" si="156"/>
        <v>21.841959831487031</v>
      </c>
      <c r="AX320" s="21"/>
      <c r="AY320" s="6">
        <f t="shared" si="157"/>
        <v>-92792.641048427628</v>
      </c>
      <c r="AZ320" s="6">
        <f t="shared" si="158"/>
        <v>102824.71018439269</v>
      </c>
      <c r="BA320" s="6">
        <f t="shared" si="159"/>
        <v>40923.310325916951</v>
      </c>
      <c r="BB320" s="6"/>
      <c r="BC320" s="6">
        <f t="shared" si="160"/>
        <v>42047.300137383667</v>
      </c>
      <c r="BD320" s="6">
        <f t="shared" si="161"/>
        <v>8908.0793244984052</v>
      </c>
      <c r="BE320" s="6">
        <f t="shared" si="162"/>
        <v>50955.379461882068</v>
      </c>
      <c r="BF320" s="6">
        <f t="shared" si="163"/>
        <v>1.1376126224231937</v>
      </c>
      <c r="BG320" s="6">
        <f t="shared" si="164"/>
        <v>0.24101294133000745</v>
      </c>
      <c r="BH320" s="6">
        <f t="shared" si="165"/>
        <v>1.3786255637532012</v>
      </c>
      <c r="BI320" s="6"/>
      <c r="BJ320" s="6">
        <f t="shared" si="166"/>
        <v>-42047.300137383667</v>
      </c>
      <c r="BK320" s="6">
        <f t="shared" si="167"/>
        <v>-8908.0793244984052</v>
      </c>
      <c r="BL320" s="6">
        <f t="shared" si="168"/>
        <v>-50955.379461882068</v>
      </c>
      <c r="BM320" s="6">
        <f t="shared" si="169"/>
        <v>-1.1376126224231937</v>
      </c>
      <c r="BN320" s="6">
        <f t="shared" si="170"/>
        <v>-0.24101294133000745</v>
      </c>
      <c r="BO320" s="6">
        <f t="shared" si="171"/>
        <v>-1.3786255637532012</v>
      </c>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8" t="s">
        <v>0</v>
      </c>
      <c r="DN320" s="84">
        <v>66818</v>
      </c>
      <c r="DY320" s="8" t="s">
        <v>0</v>
      </c>
      <c r="DZ320" s="8">
        <v>0</v>
      </c>
      <c r="EA320" s="8">
        <v>0</v>
      </c>
      <c r="EB320" s="8">
        <v>1</v>
      </c>
      <c r="EC320" s="8">
        <v>0</v>
      </c>
      <c r="ED320" s="8">
        <v>0</v>
      </c>
      <c r="EE320" s="8">
        <v>1</v>
      </c>
      <c r="EF320" s="8" t="s">
        <v>0</v>
      </c>
    </row>
    <row r="321" spans="1:136" ht="12.75" customHeight="1" x14ac:dyDescent="0.2">
      <c r="A321" s="9">
        <v>1771</v>
      </c>
      <c r="B321" s="63"/>
      <c r="C321" s="9">
        <v>10</v>
      </c>
      <c r="D321" s="9" t="s">
        <v>297</v>
      </c>
      <c r="E321" s="9"/>
      <c r="F321" s="2">
        <v>39078</v>
      </c>
      <c r="H321" s="2">
        <v>39595</v>
      </c>
      <c r="I321" s="4">
        <v>-1671345.5059637772</v>
      </c>
      <c r="J321" s="4">
        <f t="shared" si="139"/>
        <v>-42.769474025379424</v>
      </c>
      <c r="K321" s="4"/>
      <c r="L321" s="4">
        <v>-1798243.0811131811</v>
      </c>
      <c r="M321" s="4">
        <f t="shared" si="140"/>
        <v>-45.415913148457662</v>
      </c>
      <c r="N321" s="21"/>
      <c r="O321" s="4">
        <f t="shared" si="141"/>
        <v>-222586.0137604606</v>
      </c>
      <c r="P321" s="4">
        <f t="shared" si="142"/>
        <v>-5.6215687273761992</v>
      </c>
      <c r="Q321" s="21"/>
      <c r="R321" s="4">
        <f t="shared" si="143"/>
        <v>-2020829.0948736416</v>
      </c>
      <c r="S321" s="4">
        <f t="shared" si="144"/>
        <v>-51.037481875833855</v>
      </c>
      <c r="T321" s="21"/>
      <c r="U321" s="21"/>
      <c r="V321" s="21"/>
      <c r="W321" s="22">
        <v>9107886.6719973627</v>
      </c>
      <c r="X321" s="6"/>
      <c r="Y321" s="2">
        <v>1358985.2609306339</v>
      </c>
      <c r="Z321" s="82">
        <f t="shared" si="145"/>
        <v>1655491.6852888421</v>
      </c>
      <c r="AA321" s="82">
        <f t="shared" si="146"/>
        <v>1655736.5352322706</v>
      </c>
      <c r="AB321" s="2"/>
      <c r="AC321" s="2">
        <v>1088335.9709354299</v>
      </c>
      <c r="AD321" s="2">
        <v>1380970.8503664201</v>
      </c>
      <c r="AE321" s="2">
        <v>292634.8794309902</v>
      </c>
      <c r="AF321" s="2">
        <f t="shared" si="147"/>
        <v>7.4884814839805056</v>
      </c>
      <c r="AG321" s="83"/>
      <c r="AH321" s="6">
        <v>5372329.9673506068</v>
      </c>
      <c r="AI321" s="6">
        <v>61299.346456080064</v>
      </c>
      <c r="AJ321" s="6">
        <v>237969.79905638431</v>
      </c>
      <c r="AK321" s="30">
        <f t="shared" si="148"/>
        <v>66631.543735787607</v>
      </c>
      <c r="AL321" s="6"/>
      <c r="AM321" s="6">
        <f t="shared" si="149"/>
        <v>-1425119.5718795054</v>
      </c>
      <c r="AN321" s="6">
        <f t="shared" si="150"/>
        <v>1655736.5352322706</v>
      </c>
      <c r="AO321" s="7"/>
      <c r="AP321" s="6">
        <f t="shared" si="151"/>
        <v>230616.96335276519</v>
      </c>
      <c r="AQ321" s="6">
        <f t="shared" si="152"/>
        <v>5.8243960942736503</v>
      </c>
      <c r="AR321" s="7"/>
      <c r="AS321" s="6">
        <f t="shared" si="153"/>
        <v>-230616.96335276519</v>
      </c>
      <c r="AT321" s="6">
        <f t="shared" si="154"/>
        <v>-5.8243960942736503</v>
      </c>
      <c r="AU321" s="7"/>
      <c r="AV321" s="6">
        <f t="shared" si="155"/>
        <v>-2028860.0444659463</v>
      </c>
      <c r="AW321" s="6">
        <f t="shared" si="156"/>
        <v>-51.240309242731314</v>
      </c>
      <c r="AX321" s="21"/>
      <c r="AY321" s="6">
        <f t="shared" si="157"/>
        <v>-135961.83978417233</v>
      </c>
      <c r="AZ321" s="6">
        <f t="shared" si="158"/>
        <v>61299.346456080064</v>
      </c>
      <c r="BA321" s="6">
        <f t="shared" si="159"/>
        <v>66631.543735787607</v>
      </c>
      <c r="BB321" s="6"/>
      <c r="BC321" s="6">
        <f t="shared" si="160"/>
        <v>-27753.065394077217</v>
      </c>
      <c r="BD321" s="6">
        <f t="shared" si="161"/>
        <v>19722.115801772634</v>
      </c>
      <c r="BE321" s="6">
        <f t="shared" si="162"/>
        <v>-8030.9495923045833</v>
      </c>
      <c r="BF321" s="6">
        <f t="shared" si="163"/>
        <v>-0.70092348513896241</v>
      </c>
      <c r="BG321" s="6">
        <f t="shared" si="164"/>
        <v>0.49809611824151112</v>
      </c>
      <c r="BH321" s="6">
        <f t="shared" si="165"/>
        <v>-0.20282736689745129</v>
      </c>
      <c r="BI321" s="6"/>
      <c r="BJ321" s="6">
        <f t="shared" si="166"/>
        <v>27753.065394077217</v>
      </c>
      <c r="BK321" s="6">
        <f t="shared" si="167"/>
        <v>-19722.115801772634</v>
      </c>
      <c r="BL321" s="6">
        <f t="shared" si="168"/>
        <v>8030.9495923045833</v>
      </c>
      <c r="BM321" s="6">
        <f t="shared" si="169"/>
        <v>0.70092348513896241</v>
      </c>
      <c r="BN321" s="6">
        <f t="shared" si="170"/>
        <v>-0.49809611824151112</v>
      </c>
      <c r="BO321" s="6">
        <f t="shared" si="171"/>
        <v>0.20282736689745129</v>
      </c>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8" t="s">
        <v>0</v>
      </c>
      <c r="DN321" s="84">
        <v>67963</v>
      </c>
      <c r="DY321" s="8" t="s">
        <v>0</v>
      </c>
      <c r="DZ321" s="8">
        <v>0</v>
      </c>
      <c r="EA321" s="8">
        <v>0</v>
      </c>
      <c r="EB321" s="8">
        <v>1</v>
      </c>
      <c r="EC321" s="8">
        <v>0</v>
      </c>
      <c r="ED321" s="8">
        <v>0</v>
      </c>
      <c r="EE321" s="8">
        <v>1</v>
      </c>
      <c r="EF321" s="8" t="s">
        <v>0</v>
      </c>
    </row>
    <row r="322" spans="1:136" ht="12.75" customHeight="1" x14ac:dyDescent="0.2">
      <c r="A322" s="9">
        <v>856</v>
      </c>
      <c r="B322" s="63"/>
      <c r="C322" s="9">
        <v>10</v>
      </c>
      <c r="D322" s="9" t="s">
        <v>303</v>
      </c>
      <c r="E322" s="9"/>
      <c r="F322" s="2">
        <v>41384</v>
      </c>
      <c r="H322" s="2">
        <v>41782</v>
      </c>
      <c r="I322" s="4">
        <v>100957.49868945498</v>
      </c>
      <c r="J322" s="4">
        <f t="shared" si="139"/>
        <v>2.4395297382914891</v>
      </c>
      <c r="K322" s="4"/>
      <c r="L322" s="4">
        <v>793138.45195008535</v>
      </c>
      <c r="M322" s="4">
        <f t="shared" si="140"/>
        <v>18.98277851587012</v>
      </c>
      <c r="N322" s="21"/>
      <c r="O322" s="4">
        <f t="shared" si="141"/>
        <v>291783.93986953679</v>
      </c>
      <c r="P322" s="4">
        <f t="shared" si="142"/>
        <v>6.9834842724028716</v>
      </c>
      <c r="Q322" s="21"/>
      <c r="R322" s="4">
        <f t="shared" si="143"/>
        <v>1084922.3918196221</v>
      </c>
      <c r="S322" s="4">
        <f t="shared" si="144"/>
        <v>25.966262788272992</v>
      </c>
      <c r="T322" s="21"/>
      <c r="U322" s="21"/>
      <c r="V322" s="21"/>
      <c r="W322" s="22">
        <v>10219069.396325221</v>
      </c>
      <c r="X322" s="6"/>
      <c r="Y322" s="2">
        <v>1158475.1971283474</v>
      </c>
      <c r="Z322" s="82">
        <f t="shared" si="145"/>
        <v>1219721.1857547273</v>
      </c>
      <c r="AA322" s="82">
        <f t="shared" si="146"/>
        <v>1219901.5845244613</v>
      </c>
      <c r="AB322" s="2"/>
      <c r="AC322" s="2">
        <v>1129849.79620777</v>
      </c>
      <c r="AD322" s="2">
        <v>1190512.37802085</v>
      </c>
      <c r="AE322" s="2">
        <v>60662.581813080003</v>
      </c>
      <c r="AF322" s="2">
        <f t="shared" si="147"/>
        <v>1.4658462645727819</v>
      </c>
      <c r="AG322" s="83"/>
      <c r="AH322" s="6">
        <v>5493094.8369206404</v>
      </c>
      <c r="AI322" s="6">
        <v>116666.49809383041</v>
      </c>
      <c r="AJ322" s="6">
        <v>391619.59057310515</v>
      </c>
      <c r="AK322" s="30">
        <f t="shared" si="148"/>
        <v>109653.48536046945</v>
      </c>
      <c r="AL322" s="6"/>
      <c r="AM322" s="6">
        <f t="shared" si="149"/>
        <v>-1598987.3751804377</v>
      </c>
      <c r="AN322" s="6">
        <f t="shared" si="150"/>
        <v>1219901.5845244613</v>
      </c>
      <c r="AO322" s="7"/>
      <c r="AP322" s="6">
        <f t="shared" si="151"/>
        <v>-379085.79065597639</v>
      </c>
      <c r="AQ322" s="6">
        <f t="shared" si="152"/>
        <v>-9.0729450638068165</v>
      </c>
      <c r="AR322" s="7"/>
      <c r="AS322" s="6">
        <f t="shared" si="153"/>
        <v>379085.79065597639</v>
      </c>
      <c r="AT322" s="6">
        <f t="shared" si="154"/>
        <v>9.0729450638068165</v>
      </c>
      <c r="AU322" s="7"/>
      <c r="AV322" s="6">
        <f t="shared" si="155"/>
        <v>1172224.2426060617</v>
      </c>
      <c r="AW322" s="6">
        <f t="shared" si="156"/>
        <v>28.055723579676936</v>
      </c>
      <c r="AX322" s="21"/>
      <c r="AY322" s="6">
        <f t="shared" si="157"/>
        <v>-139018.13266786034</v>
      </c>
      <c r="AZ322" s="6">
        <f t="shared" si="158"/>
        <v>116666.49809383041</v>
      </c>
      <c r="BA322" s="6">
        <f t="shared" si="159"/>
        <v>109653.48536046945</v>
      </c>
      <c r="BB322" s="6"/>
      <c r="BC322" s="6">
        <f t="shared" si="160"/>
        <v>25612.272697718363</v>
      </c>
      <c r="BD322" s="6">
        <f t="shared" si="161"/>
        <v>61689.578088721246</v>
      </c>
      <c r="BE322" s="6">
        <f t="shared" si="162"/>
        <v>87301.850786439609</v>
      </c>
      <c r="BF322" s="6">
        <f t="shared" si="163"/>
        <v>0.61299776692638852</v>
      </c>
      <c r="BG322" s="6">
        <f t="shared" si="164"/>
        <v>1.4764630244775561</v>
      </c>
      <c r="BH322" s="6">
        <f t="shared" si="165"/>
        <v>2.0894607914039445</v>
      </c>
      <c r="BI322" s="6"/>
      <c r="BJ322" s="6">
        <f t="shared" si="166"/>
        <v>-25612.272697718363</v>
      </c>
      <c r="BK322" s="6">
        <f t="shared" si="167"/>
        <v>-61689.578088721246</v>
      </c>
      <c r="BL322" s="6">
        <f t="shared" si="168"/>
        <v>-87301.850786439609</v>
      </c>
      <c r="BM322" s="6">
        <f t="shared" si="169"/>
        <v>-0.61299776692638852</v>
      </c>
      <c r="BN322" s="6">
        <f t="shared" si="170"/>
        <v>-1.4764630244775561</v>
      </c>
      <c r="BO322" s="6">
        <f t="shared" si="171"/>
        <v>-2.0894607914039445</v>
      </c>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8" t="s">
        <v>0</v>
      </c>
      <c r="DN322" s="84">
        <v>68348</v>
      </c>
      <c r="DY322" s="8" t="s">
        <v>0</v>
      </c>
      <c r="DZ322" s="8">
        <v>0</v>
      </c>
      <c r="EA322" s="8">
        <v>0</v>
      </c>
      <c r="EB322" s="8">
        <v>1</v>
      </c>
      <c r="EC322" s="8">
        <v>0</v>
      </c>
      <c r="ED322" s="8">
        <v>0</v>
      </c>
      <c r="EE322" s="8">
        <v>1</v>
      </c>
      <c r="EF322" s="8" t="s">
        <v>0</v>
      </c>
    </row>
    <row r="323" spans="1:136" ht="12.75" customHeight="1" x14ac:dyDescent="0.2">
      <c r="A323" s="9">
        <v>777</v>
      </c>
      <c r="B323" s="63"/>
      <c r="C323" s="9">
        <v>10</v>
      </c>
      <c r="D323" s="9" t="s">
        <v>314</v>
      </c>
      <c r="E323" s="9"/>
      <c r="F323" s="2">
        <v>43027</v>
      </c>
      <c r="H323" s="2">
        <v>43774</v>
      </c>
      <c r="I323" s="4">
        <v>-654279.38099359535</v>
      </c>
      <c r="J323" s="4">
        <f t="shared" si="139"/>
        <v>-15.206251446617133</v>
      </c>
      <c r="K323" s="4"/>
      <c r="L323" s="4">
        <v>-776089.60553572699</v>
      </c>
      <c r="M323" s="4">
        <f t="shared" si="140"/>
        <v>-17.729465105672933</v>
      </c>
      <c r="N323" s="21"/>
      <c r="O323" s="4">
        <f t="shared" si="141"/>
        <v>322957.74455516128</v>
      </c>
      <c r="P323" s="4">
        <f t="shared" si="142"/>
        <v>7.3778440296788341</v>
      </c>
      <c r="Q323" s="21"/>
      <c r="R323" s="4">
        <f t="shared" si="143"/>
        <v>-453131.86098056572</v>
      </c>
      <c r="S323" s="4">
        <f t="shared" si="144"/>
        <v>-10.3516210759941</v>
      </c>
      <c r="T323" s="21"/>
      <c r="U323" s="21"/>
      <c r="V323" s="21"/>
      <c r="W323" s="22">
        <v>10616242.731751395</v>
      </c>
      <c r="X323" s="6"/>
      <c r="Y323" s="2">
        <v>1319191.6855159097</v>
      </c>
      <c r="Z323" s="82">
        <f t="shared" si="145"/>
        <v>1323876.7532350116</v>
      </c>
      <c r="AA323" s="82">
        <f t="shared" si="146"/>
        <v>1324072.5567845048</v>
      </c>
      <c r="AB323" s="2"/>
      <c r="AC323" s="2">
        <v>1103458.0698780201</v>
      </c>
      <c r="AD323" s="2">
        <v>1108063.1872707601</v>
      </c>
      <c r="AE323" s="2">
        <v>4605.1173927399796</v>
      </c>
      <c r="AF323" s="2">
        <f t="shared" si="147"/>
        <v>0.10702854934668882</v>
      </c>
      <c r="AG323" s="83"/>
      <c r="AH323" s="6">
        <v>5468792.2039992223</v>
      </c>
      <c r="AI323" s="6">
        <v>96892.515366062449</v>
      </c>
      <c r="AJ323" s="6">
        <v>198620.46220454146</v>
      </c>
      <c r="AK323" s="30">
        <f t="shared" si="148"/>
        <v>55613.729417271614</v>
      </c>
      <c r="AL323" s="6"/>
      <c r="AM323" s="6">
        <f t="shared" si="149"/>
        <v>-1661133.4595717553</v>
      </c>
      <c r="AN323" s="6">
        <f t="shared" si="150"/>
        <v>1324072.5567845048</v>
      </c>
      <c r="AO323" s="7"/>
      <c r="AP323" s="6">
        <f t="shared" si="151"/>
        <v>-337060.90278725047</v>
      </c>
      <c r="AQ323" s="6">
        <f t="shared" si="152"/>
        <v>-7.7000251927457048</v>
      </c>
      <c r="AR323" s="7"/>
      <c r="AS323" s="6">
        <f t="shared" si="153"/>
        <v>337060.90278725047</v>
      </c>
      <c r="AT323" s="6">
        <f t="shared" si="154"/>
        <v>7.7000251927457048</v>
      </c>
      <c r="AU323" s="7"/>
      <c r="AV323" s="6">
        <f t="shared" si="155"/>
        <v>-439028.70274847653</v>
      </c>
      <c r="AW323" s="6">
        <f t="shared" si="156"/>
        <v>-10.029439912927229</v>
      </c>
      <c r="AX323" s="21"/>
      <c r="AY323" s="6">
        <f t="shared" si="157"/>
        <v>-138403.08655124495</v>
      </c>
      <c r="AZ323" s="6">
        <f t="shared" si="158"/>
        <v>96892.515366062449</v>
      </c>
      <c r="BA323" s="6">
        <f t="shared" si="159"/>
        <v>55613.729417271614</v>
      </c>
      <c r="BB323" s="6"/>
      <c r="BC323" s="6">
        <f t="shared" si="160"/>
        <v>6241.1334455213218</v>
      </c>
      <c r="BD323" s="6">
        <f t="shared" si="161"/>
        <v>7862.0247865678684</v>
      </c>
      <c r="BE323" s="6">
        <f t="shared" si="162"/>
        <v>14103.15823208919</v>
      </c>
      <c r="BF323" s="6">
        <f t="shared" si="163"/>
        <v>0.14257626548913332</v>
      </c>
      <c r="BG323" s="6">
        <f t="shared" si="164"/>
        <v>0.1796048975777372</v>
      </c>
      <c r="BH323" s="6">
        <f t="shared" si="165"/>
        <v>0.3221811630668705</v>
      </c>
      <c r="BI323" s="6"/>
      <c r="BJ323" s="6">
        <f t="shared" si="166"/>
        <v>-6241.1334455213218</v>
      </c>
      <c r="BK323" s="6">
        <f t="shared" si="167"/>
        <v>-7862.0247865678684</v>
      </c>
      <c r="BL323" s="6">
        <f t="shared" si="168"/>
        <v>-14103.15823208919</v>
      </c>
      <c r="BM323" s="6">
        <f t="shared" si="169"/>
        <v>-0.14257626548913332</v>
      </c>
      <c r="BN323" s="6">
        <f t="shared" si="170"/>
        <v>-0.1796048975777372</v>
      </c>
      <c r="BO323" s="6">
        <f t="shared" si="171"/>
        <v>-0.3221811630668705</v>
      </c>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8" t="s">
        <v>0</v>
      </c>
      <c r="DN323" s="84">
        <v>72404</v>
      </c>
      <c r="DY323" s="8" t="s">
        <v>0</v>
      </c>
      <c r="DZ323" s="8">
        <v>0</v>
      </c>
      <c r="EA323" s="8">
        <v>0</v>
      </c>
      <c r="EB323" s="8">
        <v>1</v>
      </c>
      <c r="EC323" s="8">
        <v>0</v>
      </c>
      <c r="ED323" s="8">
        <v>0</v>
      </c>
      <c r="EE323" s="8">
        <v>1</v>
      </c>
      <c r="EF323" s="8" t="s">
        <v>0</v>
      </c>
    </row>
    <row r="324" spans="1:136" ht="12.75" customHeight="1" x14ac:dyDescent="0.2">
      <c r="A324" s="9">
        <v>797</v>
      </c>
      <c r="B324" s="63"/>
      <c r="C324" s="9">
        <v>10</v>
      </c>
      <c r="D324" s="9" t="s">
        <v>319</v>
      </c>
      <c r="E324" s="9"/>
      <c r="F324" s="2">
        <v>43516</v>
      </c>
      <c r="H324" s="2">
        <v>44135</v>
      </c>
      <c r="I324" s="4">
        <v>2125112.9265733585</v>
      </c>
      <c r="J324" s="4">
        <f t="shared" si="139"/>
        <v>48.835208350339151</v>
      </c>
      <c r="K324" s="4"/>
      <c r="L324" s="4">
        <v>2427776.3395370869</v>
      </c>
      <c r="M324" s="4">
        <f t="shared" si="140"/>
        <v>55.007960565018394</v>
      </c>
      <c r="N324" s="21"/>
      <c r="O324" s="4">
        <f t="shared" si="141"/>
        <v>662761.86127198162</v>
      </c>
      <c r="P324" s="4">
        <f t="shared" si="142"/>
        <v>15.016695621886974</v>
      </c>
      <c r="Q324" s="21"/>
      <c r="R324" s="4">
        <f t="shared" si="143"/>
        <v>3090538.2008090685</v>
      </c>
      <c r="S324" s="4">
        <f t="shared" si="144"/>
        <v>70.024656186905375</v>
      </c>
      <c r="T324" s="21"/>
      <c r="U324" s="21"/>
      <c r="V324" s="21"/>
      <c r="W324" s="22">
        <v>8568566.4071849007</v>
      </c>
      <c r="X324" s="6"/>
      <c r="Y324" s="2">
        <v>799023.96491175774</v>
      </c>
      <c r="Z324" s="82">
        <f t="shared" si="145"/>
        <v>665250.68801300507</v>
      </c>
      <c r="AA324" s="82">
        <f t="shared" si="146"/>
        <v>665349.07968405553</v>
      </c>
      <c r="AB324" s="2"/>
      <c r="AC324" s="2">
        <v>926141.30557964195</v>
      </c>
      <c r="AD324" s="2">
        <v>794244.21896978305</v>
      </c>
      <c r="AE324" s="2">
        <v>-131897.0866098589</v>
      </c>
      <c r="AF324" s="2">
        <f t="shared" si="147"/>
        <v>-3.0310020822193882</v>
      </c>
      <c r="AG324" s="83"/>
      <c r="AH324" s="6">
        <v>4422344.2730627721</v>
      </c>
      <c r="AI324" s="6">
        <v>65254.14300163406</v>
      </c>
      <c r="AJ324" s="6">
        <v>211736.90782182245</v>
      </c>
      <c r="AK324" s="30">
        <f t="shared" si="148"/>
        <v>59286.33419011029</v>
      </c>
      <c r="AL324" s="6"/>
      <c r="AM324" s="6">
        <f t="shared" si="149"/>
        <v>-1340731.6240959035</v>
      </c>
      <c r="AN324" s="6">
        <f t="shared" si="150"/>
        <v>665349.07968405553</v>
      </c>
      <c r="AO324" s="7"/>
      <c r="AP324" s="6">
        <f t="shared" si="151"/>
        <v>-675382.54441184795</v>
      </c>
      <c r="AQ324" s="6">
        <f t="shared" si="152"/>
        <v>-15.302651963562885</v>
      </c>
      <c r="AR324" s="7"/>
      <c r="AS324" s="6">
        <f t="shared" si="153"/>
        <v>675382.54441184795</v>
      </c>
      <c r="AT324" s="6">
        <f t="shared" si="154"/>
        <v>15.302651963562885</v>
      </c>
      <c r="AU324" s="7"/>
      <c r="AV324" s="6">
        <f t="shared" si="155"/>
        <v>3103158.8839489347</v>
      </c>
      <c r="AW324" s="6">
        <f t="shared" si="156"/>
        <v>70.310612528581274</v>
      </c>
      <c r="AX324" s="21"/>
      <c r="AY324" s="6">
        <f t="shared" si="157"/>
        <v>-111919.79405187808</v>
      </c>
      <c r="AZ324" s="6">
        <f t="shared" si="158"/>
        <v>65254.14300163406</v>
      </c>
      <c r="BA324" s="6">
        <f t="shared" si="159"/>
        <v>59286.33419011029</v>
      </c>
      <c r="BB324" s="6"/>
      <c r="BC324" s="6">
        <f t="shared" si="160"/>
        <v>-8051.1874492773641</v>
      </c>
      <c r="BD324" s="6">
        <f t="shared" si="161"/>
        <v>20671.870589143706</v>
      </c>
      <c r="BE324" s="6">
        <f t="shared" si="162"/>
        <v>12620.683139866342</v>
      </c>
      <c r="BF324" s="6">
        <f t="shared" si="163"/>
        <v>-0.18242182959731199</v>
      </c>
      <c r="BG324" s="6">
        <f t="shared" si="164"/>
        <v>0.46837817127322318</v>
      </c>
      <c r="BH324" s="6">
        <f t="shared" si="165"/>
        <v>0.28595634167591122</v>
      </c>
      <c r="BI324" s="6"/>
      <c r="BJ324" s="6">
        <f t="shared" si="166"/>
        <v>8051.1874492773641</v>
      </c>
      <c r="BK324" s="6">
        <f t="shared" si="167"/>
        <v>-20671.870589143706</v>
      </c>
      <c r="BL324" s="6">
        <f t="shared" si="168"/>
        <v>-12620.683139866342</v>
      </c>
      <c r="BM324" s="6">
        <f t="shared" si="169"/>
        <v>0.18242182959731199</v>
      </c>
      <c r="BN324" s="6">
        <f t="shared" si="170"/>
        <v>-0.46837817127322318</v>
      </c>
      <c r="BO324" s="6">
        <f t="shared" si="171"/>
        <v>-0.28595634167591122</v>
      </c>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8" t="s">
        <v>0</v>
      </c>
      <c r="DN324" s="84">
        <v>72849</v>
      </c>
      <c r="DY324" s="8" t="s">
        <v>0</v>
      </c>
      <c r="DZ324" s="8">
        <v>0</v>
      </c>
      <c r="EA324" s="8">
        <v>0</v>
      </c>
      <c r="EB324" s="8">
        <v>1</v>
      </c>
      <c r="EC324" s="8">
        <v>0</v>
      </c>
      <c r="ED324" s="8">
        <v>0</v>
      </c>
      <c r="EE324" s="8">
        <v>1</v>
      </c>
      <c r="EF324" s="8" t="s">
        <v>0</v>
      </c>
    </row>
    <row r="325" spans="1:136" ht="12.75" customHeight="1" x14ac:dyDescent="0.2">
      <c r="A325" s="9">
        <v>861</v>
      </c>
      <c r="B325" s="63"/>
      <c r="C325" s="9">
        <v>10</v>
      </c>
      <c r="D325" s="9" t="s">
        <v>324</v>
      </c>
      <c r="E325" s="9"/>
      <c r="F325" s="2">
        <v>44724</v>
      </c>
      <c r="H325" s="2">
        <v>45337</v>
      </c>
      <c r="I325" s="4">
        <v>-707948.69594020024</v>
      </c>
      <c r="J325" s="4">
        <f t="shared" si="139"/>
        <v>-15.829279490658266</v>
      </c>
      <c r="K325" s="4"/>
      <c r="L325" s="4">
        <v>-1170927.9765916541</v>
      </c>
      <c r="M325" s="4">
        <f t="shared" si="140"/>
        <v>-25.827204636205618</v>
      </c>
      <c r="N325" s="21"/>
      <c r="O325" s="4">
        <f t="shared" si="141"/>
        <v>443424.28462252545</v>
      </c>
      <c r="P325" s="4">
        <f t="shared" si="142"/>
        <v>9.780626963021934</v>
      </c>
      <c r="Q325" s="21"/>
      <c r="R325" s="4">
        <f t="shared" si="143"/>
        <v>-727503.69196912867</v>
      </c>
      <c r="S325" s="4">
        <f t="shared" si="144"/>
        <v>-16.046577673183684</v>
      </c>
      <c r="T325" s="21"/>
      <c r="U325" s="21"/>
      <c r="V325" s="21"/>
      <c r="W325" s="22">
        <v>9049181.7326376699</v>
      </c>
      <c r="X325" s="6"/>
      <c r="Y325" s="2">
        <v>1385161.1727967914</v>
      </c>
      <c r="Z325" s="82">
        <f t="shared" si="145"/>
        <v>969230.29852194665</v>
      </c>
      <c r="AA325" s="82">
        <f t="shared" si="146"/>
        <v>969373.6492774178</v>
      </c>
      <c r="AB325" s="2"/>
      <c r="AC325" s="2">
        <v>1079755.41972007</v>
      </c>
      <c r="AD325" s="2">
        <v>669448.33232857601</v>
      </c>
      <c r="AE325" s="2">
        <v>-410307.08739149396</v>
      </c>
      <c r="AF325" s="2">
        <f t="shared" si="147"/>
        <v>-9.1742037248791242</v>
      </c>
      <c r="AG325" s="83"/>
      <c r="AH325" s="6">
        <v>4433537.9496384496</v>
      </c>
      <c r="AI325" s="6">
        <v>61299.346456080064</v>
      </c>
      <c r="AJ325" s="6">
        <v>192999.1283685636</v>
      </c>
      <c r="AK325" s="30">
        <f t="shared" si="148"/>
        <v>54039.755943197815</v>
      </c>
      <c r="AL325" s="6"/>
      <c r="AM325" s="6">
        <f t="shared" si="149"/>
        <v>-1415933.9549454784</v>
      </c>
      <c r="AN325" s="6">
        <f t="shared" si="150"/>
        <v>969373.6492774178</v>
      </c>
      <c r="AO325" s="7"/>
      <c r="AP325" s="6">
        <f t="shared" si="151"/>
        <v>-446560.30566806055</v>
      </c>
      <c r="AQ325" s="6">
        <f t="shared" si="152"/>
        <v>-9.8497983031091731</v>
      </c>
      <c r="AR325" s="7"/>
      <c r="AS325" s="6">
        <f t="shared" si="153"/>
        <v>446560.30566806055</v>
      </c>
      <c r="AT325" s="6">
        <f t="shared" si="154"/>
        <v>9.8497983031091731</v>
      </c>
      <c r="AU325" s="7"/>
      <c r="AV325" s="6">
        <f t="shared" si="155"/>
        <v>-724367.67092359357</v>
      </c>
      <c r="AW325" s="6">
        <f t="shared" si="156"/>
        <v>-15.977406333096447</v>
      </c>
      <c r="AX325" s="21"/>
      <c r="AY325" s="6">
        <f t="shared" si="157"/>
        <v>-112203.08135374286</v>
      </c>
      <c r="AZ325" s="6">
        <f t="shared" si="158"/>
        <v>61299.346456080064</v>
      </c>
      <c r="BA325" s="6">
        <f t="shared" si="159"/>
        <v>54039.755943197815</v>
      </c>
      <c r="BB325" s="6"/>
      <c r="BC325" s="6">
        <f t="shared" si="160"/>
        <v>-12191.53177439679</v>
      </c>
      <c r="BD325" s="6">
        <f t="shared" si="161"/>
        <v>15327.552819931872</v>
      </c>
      <c r="BE325" s="6">
        <f t="shared" si="162"/>
        <v>3136.0210455350825</v>
      </c>
      <c r="BF325" s="6">
        <f t="shared" si="163"/>
        <v>-0.26890909796406443</v>
      </c>
      <c r="BG325" s="6">
        <f t="shared" si="164"/>
        <v>0.33808043805130183</v>
      </c>
      <c r="BH325" s="6">
        <f t="shared" si="165"/>
        <v>6.917134008723741E-2</v>
      </c>
      <c r="BI325" s="6"/>
      <c r="BJ325" s="6">
        <f t="shared" si="166"/>
        <v>12191.53177439679</v>
      </c>
      <c r="BK325" s="6">
        <f t="shared" si="167"/>
        <v>-15327.552819931872</v>
      </c>
      <c r="BL325" s="6">
        <f t="shared" si="168"/>
        <v>-3136.0210455350825</v>
      </c>
      <c r="BM325" s="6">
        <f t="shared" si="169"/>
        <v>0.26890909796406443</v>
      </c>
      <c r="BN325" s="6">
        <f t="shared" si="170"/>
        <v>-0.33808043805130183</v>
      </c>
      <c r="BO325" s="6">
        <f t="shared" si="171"/>
        <v>-6.917134008723741E-2</v>
      </c>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8" t="s">
        <v>0</v>
      </c>
      <c r="DN325" s="84">
        <v>73004</v>
      </c>
      <c r="DY325" s="8" t="s">
        <v>0</v>
      </c>
      <c r="DZ325" s="8">
        <v>0</v>
      </c>
      <c r="EA325" s="8">
        <v>0</v>
      </c>
      <c r="EB325" s="8">
        <v>1</v>
      </c>
      <c r="EC325" s="8">
        <v>0</v>
      </c>
      <c r="ED325" s="8">
        <v>0</v>
      </c>
      <c r="EE325" s="8">
        <v>1</v>
      </c>
      <c r="EF325" s="8" t="s">
        <v>0</v>
      </c>
    </row>
    <row r="326" spans="1:136" ht="12.75" customHeight="1" x14ac:dyDescent="0.2">
      <c r="A326" s="9">
        <v>867</v>
      </c>
      <c r="B326" s="63"/>
      <c r="C326" s="9">
        <v>10</v>
      </c>
      <c r="D326" s="9" t="s">
        <v>337</v>
      </c>
      <c r="E326" s="9"/>
      <c r="F326" s="2">
        <v>47410</v>
      </c>
      <c r="H326" s="2">
        <v>48240</v>
      </c>
      <c r="I326" s="4">
        <v>1275093.1509549264</v>
      </c>
      <c r="J326" s="4">
        <f t="shared" si="139"/>
        <v>26.895025331257674</v>
      </c>
      <c r="K326" s="4"/>
      <c r="L326" s="4">
        <v>1947751.1588219041</v>
      </c>
      <c r="M326" s="4">
        <f t="shared" si="140"/>
        <v>40.376267803107467</v>
      </c>
      <c r="N326" s="21"/>
      <c r="O326" s="4">
        <f t="shared" si="141"/>
        <v>19138.418732788283</v>
      </c>
      <c r="P326" s="4">
        <f t="shared" si="142"/>
        <v>0.39673338998317337</v>
      </c>
      <c r="Q326" s="21"/>
      <c r="R326" s="4">
        <f t="shared" si="143"/>
        <v>1966889.5775546923</v>
      </c>
      <c r="S326" s="4">
        <f t="shared" si="144"/>
        <v>40.773001193090636</v>
      </c>
      <c r="T326" s="21"/>
      <c r="U326" s="21"/>
      <c r="V326" s="21"/>
      <c r="W326" s="22">
        <v>10274196.3853791</v>
      </c>
      <c r="X326" s="6"/>
      <c r="Y326" s="2">
        <v>1409893.9279850759</v>
      </c>
      <c r="Z326" s="82">
        <f t="shared" si="145"/>
        <v>1619678.2595671366</v>
      </c>
      <c r="AA326" s="82">
        <f t="shared" si="146"/>
        <v>1619917.8126459902</v>
      </c>
      <c r="AB326" s="2"/>
      <c r="AC326" s="2">
        <v>947509.00079221197</v>
      </c>
      <c r="AD326" s="2">
        <v>1153683.8590075001</v>
      </c>
      <c r="AE326" s="2">
        <v>206174.85821528814</v>
      </c>
      <c r="AF326" s="2">
        <f t="shared" si="147"/>
        <v>4.348763092497113</v>
      </c>
      <c r="AG326" s="83"/>
      <c r="AH326" s="6">
        <v>6391500.3562343419</v>
      </c>
      <c r="AI326" s="6">
        <v>65254.14300163406</v>
      </c>
      <c r="AJ326" s="6">
        <v>232348.46522040747</v>
      </c>
      <c r="AK326" s="30">
        <f t="shared" si="148"/>
        <v>65057.5702617141</v>
      </c>
      <c r="AL326" s="6"/>
      <c r="AM326" s="6">
        <f t="shared" si="149"/>
        <v>-1607613.1468735589</v>
      </c>
      <c r="AN326" s="6">
        <f t="shared" si="150"/>
        <v>1619917.8126459902</v>
      </c>
      <c r="AO326" s="7"/>
      <c r="AP326" s="6">
        <f t="shared" si="151"/>
        <v>12304.665772431297</v>
      </c>
      <c r="AQ326" s="6">
        <f t="shared" si="152"/>
        <v>0.25507184437046637</v>
      </c>
      <c r="AR326" s="7"/>
      <c r="AS326" s="6">
        <f t="shared" si="153"/>
        <v>-12304.665772431297</v>
      </c>
      <c r="AT326" s="6">
        <f t="shared" si="154"/>
        <v>-0.25507184437046637</v>
      </c>
      <c r="AU326" s="7"/>
      <c r="AV326" s="6">
        <f t="shared" si="155"/>
        <v>1935446.4930494728</v>
      </c>
      <c r="AW326" s="6">
        <f t="shared" si="156"/>
        <v>40.121195958736998</v>
      </c>
      <c r="AX326" s="21"/>
      <c r="AY326" s="6">
        <f t="shared" si="157"/>
        <v>-161754.79776856783</v>
      </c>
      <c r="AZ326" s="6">
        <f t="shared" si="158"/>
        <v>65254.14300163406</v>
      </c>
      <c r="BA326" s="6">
        <f t="shared" si="159"/>
        <v>65057.5702617141</v>
      </c>
      <c r="BB326" s="6"/>
      <c r="BC326" s="6">
        <f t="shared" si="160"/>
        <v>-40692.164377639041</v>
      </c>
      <c r="BD326" s="6">
        <f t="shared" si="161"/>
        <v>9249.079872419461</v>
      </c>
      <c r="BE326" s="6">
        <f t="shared" si="162"/>
        <v>-31443.08450521958</v>
      </c>
      <c r="BF326" s="6">
        <f t="shared" si="163"/>
        <v>-0.84353574580512103</v>
      </c>
      <c r="BG326" s="6">
        <f t="shared" si="164"/>
        <v>0.19173051145148137</v>
      </c>
      <c r="BH326" s="6">
        <f t="shared" si="165"/>
        <v>-0.65180523435363968</v>
      </c>
      <c r="BI326" s="6"/>
      <c r="BJ326" s="6">
        <f t="shared" si="166"/>
        <v>40692.164377639041</v>
      </c>
      <c r="BK326" s="6">
        <f t="shared" si="167"/>
        <v>-9249.079872419461</v>
      </c>
      <c r="BL326" s="6">
        <f t="shared" si="168"/>
        <v>31443.08450521958</v>
      </c>
      <c r="BM326" s="6">
        <f t="shared" si="169"/>
        <v>0.84353574580512103</v>
      </c>
      <c r="BN326" s="6">
        <f t="shared" si="170"/>
        <v>-0.19173051145148137</v>
      </c>
      <c r="BO326" s="6">
        <f t="shared" si="171"/>
        <v>0.65180523435363968</v>
      </c>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8" t="s">
        <v>0</v>
      </c>
      <c r="DN326" s="84">
        <v>73181</v>
      </c>
      <c r="DY326" s="8" t="s">
        <v>0</v>
      </c>
      <c r="DZ326" s="8">
        <v>0</v>
      </c>
      <c r="EA326" s="8">
        <v>0</v>
      </c>
      <c r="EB326" s="8">
        <v>1</v>
      </c>
      <c r="EC326" s="8">
        <v>0</v>
      </c>
      <c r="ED326" s="8">
        <v>0</v>
      </c>
      <c r="EE326" s="8">
        <v>1</v>
      </c>
      <c r="EF326" s="8" t="s">
        <v>0</v>
      </c>
    </row>
    <row r="327" spans="1:136" ht="12.75" customHeight="1" x14ac:dyDescent="0.2">
      <c r="A327" s="9">
        <v>1959</v>
      </c>
      <c r="B327" s="63"/>
      <c r="C327" s="9">
        <v>10</v>
      </c>
      <c r="D327" s="9" t="s">
        <v>352</v>
      </c>
      <c r="E327" s="9"/>
      <c r="F327" s="2">
        <v>54450</v>
      </c>
      <c r="H327" s="2">
        <v>55386</v>
      </c>
      <c r="I327" s="4">
        <v>817851.37574660312</v>
      </c>
      <c r="J327" s="4">
        <f t="shared" si="139"/>
        <v>15.020227286438992</v>
      </c>
      <c r="K327" s="4"/>
      <c r="L327" s="4">
        <v>-999932.75723898038</v>
      </c>
      <c r="M327" s="4">
        <f t="shared" si="140"/>
        <v>-18.053890102895686</v>
      </c>
      <c r="N327" s="21"/>
      <c r="O327" s="4">
        <f t="shared" si="141"/>
        <v>670245.29473114247</v>
      </c>
      <c r="P327" s="4">
        <f t="shared" si="142"/>
        <v>12.10134862115232</v>
      </c>
      <c r="Q327" s="21"/>
      <c r="R327" s="4">
        <f t="shared" si="143"/>
        <v>-329687.46250783792</v>
      </c>
      <c r="S327" s="4">
        <f t="shared" si="144"/>
        <v>-5.9525414817433635</v>
      </c>
      <c r="T327" s="21"/>
      <c r="U327" s="21"/>
      <c r="V327" s="21"/>
      <c r="W327" s="22">
        <v>11666497.538917666</v>
      </c>
      <c r="X327" s="6"/>
      <c r="Y327" s="2">
        <v>1410590.2330297967</v>
      </c>
      <c r="Z327" s="82">
        <f t="shared" si="145"/>
        <v>1053890.139220743</v>
      </c>
      <c r="AA327" s="82">
        <f t="shared" si="146"/>
        <v>1054046.0113059133</v>
      </c>
      <c r="AB327" s="2"/>
      <c r="AC327" s="2">
        <v>963632.23207807599</v>
      </c>
      <c r="AD327" s="2">
        <v>612960.21915237303</v>
      </c>
      <c r="AE327" s="2">
        <v>-350672.01292570296</v>
      </c>
      <c r="AF327" s="2">
        <f t="shared" si="147"/>
        <v>-6.4402573540074002</v>
      </c>
      <c r="AG327" s="83"/>
      <c r="AH327" s="6">
        <v>4050201.5457475334</v>
      </c>
      <c r="AI327" s="6">
        <v>126553.48945771411</v>
      </c>
      <c r="AJ327" s="6">
        <v>275445.35796290188</v>
      </c>
      <c r="AK327" s="30">
        <f t="shared" si="148"/>
        <v>77124.700229612528</v>
      </c>
      <c r="AL327" s="6"/>
      <c r="AM327" s="6">
        <f t="shared" si="149"/>
        <v>-1825467.814516573</v>
      </c>
      <c r="AN327" s="6">
        <f t="shared" si="150"/>
        <v>1054046.0113059133</v>
      </c>
      <c r="AO327" s="7"/>
      <c r="AP327" s="6">
        <f t="shared" si="151"/>
        <v>-771421.80321065965</v>
      </c>
      <c r="AQ327" s="6">
        <f t="shared" si="152"/>
        <v>-13.928101022111358</v>
      </c>
      <c r="AR327" s="7"/>
      <c r="AS327" s="6">
        <f t="shared" si="153"/>
        <v>771421.80321065965</v>
      </c>
      <c r="AT327" s="6">
        <f t="shared" si="154"/>
        <v>13.928101022111358</v>
      </c>
      <c r="AU327" s="7"/>
      <c r="AV327" s="6">
        <f t="shared" si="155"/>
        <v>-228510.95402832073</v>
      </c>
      <c r="AW327" s="6">
        <f t="shared" si="156"/>
        <v>-4.1257890807843269</v>
      </c>
      <c r="AX327" s="21"/>
      <c r="AY327" s="6">
        <f t="shared" si="157"/>
        <v>-102501.68120780947</v>
      </c>
      <c r="AZ327" s="6">
        <f t="shared" si="158"/>
        <v>126553.48945771411</v>
      </c>
      <c r="BA327" s="6">
        <f t="shared" si="159"/>
        <v>77124.700229612528</v>
      </c>
      <c r="BB327" s="6"/>
      <c r="BC327" s="6">
        <f t="shared" si="160"/>
        <v>59416.843287426032</v>
      </c>
      <c r="BD327" s="6">
        <f t="shared" si="161"/>
        <v>41759.665192091205</v>
      </c>
      <c r="BE327" s="6">
        <f t="shared" si="162"/>
        <v>101176.50847951724</v>
      </c>
      <c r="BF327" s="6">
        <f t="shared" si="163"/>
        <v>1.0727772954794719</v>
      </c>
      <c r="BG327" s="6">
        <f t="shared" si="164"/>
        <v>0.75397510547956537</v>
      </c>
      <c r="BH327" s="6">
        <f t="shared" si="165"/>
        <v>1.8267524009590375</v>
      </c>
      <c r="BI327" s="6"/>
      <c r="BJ327" s="6">
        <f t="shared" si="166"/>
        <v>-59416.843287426032</v>
      </c>
      <c r="BK327" s="6">
        <f t="shared" si="167"/>
        <v>-41759.665192091205</v>
      </c>
      <c r="BL327" s="6">
        <f t="shared" si="168"/>
        <v>-101176.50847951724</v>
      </c>
      <c r="BM327" s="6">
        <f t="shared" si="169"/>
        <v>-1.0727772954794719</v>
      </c>
      <c r="BN327" s="6">
        <f t="shared" si="170"/>
        <v>-0.75397510547956537</v>
      </c>
      <c r="BO327" s="6">
        <f t="shared" si="171"/>
        <v>-1.8267524009590375</v>
      </c>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8" t="s">
        <v>0</v>
      </c>
      <c r="DN327" s="84">
        <v>75425</v>
      </c>
      <c r="DY327" s="8" t="s">
        <v>0</v>
      </c>
      <c r="DZ327" s="8">
        <v>0</v>
      </c>
      <c r="EA327" s="8">
        <v>0</v>
      </c>
      <c r="EB327" s="8">
        <v>1</v>
      </c>
      <c r="EC327" s="8">
        <v>0</v>
      </c>
      <c r="ED327" s="8">
        <v>0</v>
      </c>
      <c r="EE327" s="8">
        <v>1</v>
      </c>
      <c r="EF327" s="8" t="s">
        <v>0</v>
      </c>
    </row>
    <row r="328" spans="1:136" ht="12.75" customHeight="1" x14ac:dyDescent="0.2">
      <c r="A328" s="9">
        <v>826</v>
      </c>
      <c r="B328" s="63"/>
      <c r="C328" s="9">
        <v>10</v>
      </c>
      <c r="D328" s="9" t="s">
        <v>354</v>
      </c>
      <c r="E328" s="9"/>
      <c r="F328" s="2">
        <v>54604</v>
      </c>
      <c r="H328" s="2">
        <v>55616</v>
      </c>
      <c r="I328" s="4">
        <v>1438177.4177739322</v>
      </c>
      <c r="J328" s="4">
        <f t="shared" si="139"/>
        <v>26.338316199800971</v>
      </c>
      <c r="K328" s="4"/>
      <c r="L328" s="4">
        <v>403450.16223998368</v>
      </c>
      <c r="M328" s="4">
        <f t="shared" si="140"/>
        <v>7.2542103394703625</v>
      </c>
      <c r="N328" s="21"/>
      <c r="O328" s="4">
        <f t="shared" si="141"/>
        <v>1104591.5979999315</v>
      </c>
      <c r="P328" s="4">
        <f t="shared" si="142"/>
        <v>19.861039952530415</v>
      </c>
      <c r="Q328" s="21"/>
      <c r="R328" s="4">
        <f t="shared" si="143"/>
        <v>1508041.7602399152</v>
      </c>
      <c r="S328" s="4">
        <f t="shared" si="144"/>
        <v>27.115250292000777</v>
      </c>
      <c r="T328" s="21"/>
      <c r="U328" s="21"/>
      <c r="V328" s="21"/>
      <c r="W328" s="22">
        <v>13031339.50639352</v>
      </c>
      <c r="X328" s="6"/>
      <c r="Y328" s="2">
        <v>1856193.4831937102</v>
      </c>
      <c r="Z328" s="82">
        <f t="shared" si="145"/>
        <v>900990.16927836777</v>
      </c>
      <c r="AA328" s="82">
        <f t="shared" si="146"/>
        <v>901123.42720647331</v>
      </c>
      <c r="AB328" s="2"/>
      <c r="AC328" s="2">
        <v>2062183.6308995399</v>
      </c>
      <c r="AD328" s="2">
        <v>1124361.3899431</v>
      </c>
      <c r="AE328" s="2">
        <v>-937822.24095643987</v>
      </c>
      <c r="AF328" s="2">
        <f t="shared" si="147"/>
        <v>-17.174973279548016</v>
      </c>
      <c r="AG328" s="83"/>
      <c r="AH328" s="6">
        <v>7537182.9509134647</v>
      </c>
      <c r="AI328" s="6">
        <v>110734.30327549965</v>
      </c>
      <c r="AJ328" s="6">
        <v>404736.03619038709</v>
      </c>
      <c r="AK328" s="30">
        <f t="shared" si="148"/>
        <v>113326.0901333084</v>
      </c>
      <c r="AL328" s="6"/>
      <c r="AM328" s="6">
        <f t="shared" si="149"/>
        <v>-2039025.9175562782</v>
      </c>
      <c r="AN328" s="6">
        <f t="shared" si="150"/>
        <v>901123.42720647331</v>
      </c>
      <c r="AO328" s="7"/>
      <c r="AP328" s="6">
        <f t="shared" si="151"/>
        <v>-1137902.490349805</v>
      </c>
      <c r="AQ328" s="6">
        <f t="shared" si="152"/>
        <v>-20.459984363309211</v>
      </c>
      <c r="AR328" s="7"/>
      <c r="AS328" s="6">
        <f t="shared" si="153"/>
        <v>1137902.490349805</v>
      </c>
      <c r="AT328" s="6">
        <f t="shared" si="154"/>
        <v>20.459984363309211</v>
      </c>
      <c r="AU328" s="7"/>
      <c r="AV328" s="6">
        <f t="shared" si="155"/>
        <v>1541352.6525897887</v>
      </c>
      <c r="AW328" s="6">
        <f t="shared" si="156"/>
        <v>27.714194702779572</v>
      </c>
      <c r="AX328" s="21"/>
      <c r="AY328" s="6">
        <f t="shared" si="157"/>
        <v>-190749.50105893484</v>
      </c>
      <c r="AZ328" s="6">
        <f t="shared" si="158"/>
        <v>110734.30327549965</v>
      </c>
      <c r="BA328" s="6">
        <f t="shared" si="159"/>
        <v>113326.0901333084</v>
      </c>
      <c r="BB328" s="6"/>
      <c r="BC328" s="6">
        <f t="shared" si="160"/>
        <v>-14202.98174121679</v>
      </c>
      <c r="BD328" s="6">
        <f t="shared" si="161"/>
        <v>47513.874091090125</v>
      </c>
      <c r="BE328" s="6">
        <f t="shared" si="162"/>
        <v>33310.892349873335</v>
      </c>
      <c r="BF328" s="6">
        <f t="shared" si="163"/>
        <v>-0.25537582244707979</v>
      </c>
      <c r="BG328" s="6">
        <f t="shared" si="164"/>
        <v>0.85432023322587247</v>
      </c>
      <c r="BH328" s="6">
        <f t="shared" si="165"/>
        <v>0.59894441077879268</v>
      </c>
      <c r="BI328" s="6"/>
      <c r="BJ328" s="6">
        <f t="shared" si="166"/>
        <v>14202.98174121679</v>
      </c>
      <c r="BK328" s="6">
        <f t="shared" si="167"/>
        <v>-47513.874091090125</v>
      </c>
      <c r="BL328" s="6">
        <f t="shared" si="168"/>
        <v>-33310.892349873335</v>
      </c>
      <c r="BM328" s="6">
        <f t="shared" si="169"/>
        <v>0.25537582244707979</v>
      </c>
      <c r="BN328" s="6">
        <f t="shared" si="170"/>
        <v>-0.85432023322587247</v>
      </c>
      <c r="BO328" s="6">
        <f t="shared" si="171"/>
        <v>-0.59894441077879268</v>
      </c>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8" t="s">
        <v>0</v>
      </c>
      <c r="DN328" s="84">
        <v>77032</v>
      </c>
      <c r="DY328" s="8" t="s">
        <v>0</v>
      </c>
      <c r="DZ328" s="8">
        <v>0</v>
      </c>
      <c r="EA328" s="8">
        <v>0</v>
      </c>
      <c r="EB328" s="8">
        <v>1</v>
      </c>
      <c r="EC328" s="8">
        <v>0</v>
      </c>
      <c r="ED328" s="8">
        <v>0</v>
      </c>
      <c r="EE328" s="8">
        <v>1</v>
      </c>
      <c r="EF328" s="8" t="s">
        <v>0</v>
      </c>
    </row>
    <row r="329" spans="1:136" ht="12.75" customHeight="1" x14ac:dyDescent="0.2">
      <c r="A329" s="9">
        <v>748</v>
      </c>
      <c r="B329" s="63"/>
      <c r="C329" s="9">
        <v>10</v>
      </c>
      <c r="D329" s="9" t="s">
        <v>373</v>
      </c>
      <c r="E329" s="9"/>
      <c r="F329" s="2">
        <v>66164</v>
      </c>
      <c r="H329" s="2">
        <v>66811</v>
      </c>
      <c r="I329" s="4">
        <v>3594873.293490069</v>
      </c>
      <c r="J329" s="4">
        <f t="shared" si="139"/>
        <v>54.332768476665088</v>
      </c>
      <c r="K329" s="4"/>
      <c r="L329" s="4">
        <v>2641737.5861696396</v>
      </c>
      <c r="M329" s="4">
        <f t="shared" si="140"/>
        <v>39.54045869946026</v>
      </c>
      <c r="N329" s="21"/>
      <c r="O329" s="4">
        <f t="shared" si="141"/>
        <v>832309.75190746435</v>
      </c>
      <c r="P329" s="4">
        <f t="shared" si="142"/>
        <v>12.457675411346401</v>
      </c>
      <c r="Q329" s="21"/>
      <c r="R329" s="4">
        <f t="shared" si="143"/>
        <v>3474047.3380771037</v>
      </c>
      <c r="S329" s="4">
        <f t="shared" si="144"/>
        <v>51.99813411080666</v>
      </c>
      <c r="T329" s="21"/>
      <c r="U329" s="21"/>
      <c r="V329" s="21"/>
      <c r="W329" s="22">
        <v>16940195.140500288</v>
      </c>
      <c r="X329" s="6"/>
      <c r="Y329" s="2">
        <v>1554561.3587642303</v>
      </c>
      <c r="Z329" s="82">
        <f t="shared" si="145"/>
        <v>1811847.4819674324</v>
      </c>
      <c r="AA329" s="82">
        <f t="shared" si="146"/>
        <v>1812115.4571903846</v>
      </c>
      <c r="AB329" s="2"/>
      <c r="AC329" s="2">
        <v>1175190.57997887</v>
      </c>
      <c r="AD329" s="2">
        <v>1429985.1356001999</v>
      </c>
      <c r="AE329" s="2">
        <v>254794.55562132993</v>
      </c>
      <c r="AF329" s="2">
        <f t="shared" si="147"/>
        <v>3.8509545314873637</v>
      </c>
      <c r="AG329" s="83"/>
      <c r="AH329" s="6">
        <v>13054795.368538002</v>
      </c>
      <c r="AI329" s="6">
        <v>217513.81000544634</v>
      </c>
      <c r="AJ329" s="6">
        <v>425347.59358897113</v>
      </c>
      <c r="AK329" s="30">
        <f t="shared" si="148"/>
        <v>119097.32620491192</v>
      </c>
      <c r="AL329" s="6"/>
      <c r="AM329" s="6">
        <f t="shared" si="149"/>
        <v>-2650648.2256098101</v>
      </c>
      <c r="AN329" s="6">
        <f t="shared" si="150"/>
        <v>1812115.4571903846</v>
      </c>
      <c r="AO329" s="7"/>
      <c r="AP329" s="6">
        <f t="shared" si="151"/>
        <v>-838532.76841942547</v>
      </c>
      <c r="AQ329" s="6">
        <f t="shared" si="152"/>
        <v>-12.550819003149563</v>
      </c>
      <c r="AR329" s="7"/>
      <c r="AS329" s="6">
        <f t="shared" si="153"/>
        <v>838532.76841942547</v>
      </c>
      <c r="AT329" s="6">
        <f t="shared" si="154"/>
        <v>12.550819003149563</v>
      </c>
      <c r="AU329" s="7"/>
      <c r="AV329" s="6">
        <f t="shared" si="155"/>
        <v>3480270.3545890651</v>
      </c>
      <c r="AW329" s="6">
        <f t="shared" si="156"/>
        <v>52.091277702609823</v>
      </c>
      <c r="AX329" s="21"/>
      <c r="AY329" s="6">
        <f t="shared" si="157"/>
        <v>-330388.11969839729</v>
      </c>
      <c r="AZ329" s="6">
        <f t="shared" si="158"/>
        <v>217513.81000544634</v>
      </c>
      <c r="BA329" s="6">
        <f t="shared" si="159"/>
        <v>119097.32620491192</v>
      </c>
      <c r="BB329" s="6"/>
      <c r="BC329" s="6">
        <f t="shared" si="160"/>
        <v>1115.893115785293</v>
      </c>
      <c r="BD329" s="6">
        <f t="shared" si="161"/>
        <v>5107.1233961758844</v>
      </c>
      <c r="BE329" s="6">
        <f t="shared" si="162"/>
        <v>6223.0165119611775</v>
      </c>
      <c r="BF329" s="6">
        <f t="shared" si="163"/>
        <v>1.6702236394984256E-2</v>
      </c>
      <c r="BG329" s="6">
        <f t="shared" si="164"/>
        <v>7.6441355408179562E-2</v>
      </c>
      <c r="BH329" s="6">
        <f t="shared" si="165"/>
        <v>9.3143591803163811E-2</v>
      </c>
      <c r="BI329" s="6"/>
      <c r="BJ329" s="6">
        <f t="shared" si="166"/>
        <v>-1115.893115785293</v>
      </c>
      <c r="BK329" s="6">
        <f t="shared" si="167"/>
        <v>-5107.1233961758844</v>
      </c>
      <c r="BL329" s="6">
        <f t="shared" si="168"/>
        <v>-6223.0165119611775</v>
      </c>
      <c r="BM329" s="6">
        <f t="shared" si="169"/>
        <v>-1.6702236394984256E-2</v>
      </c>
      <c r="BN329" s="6">
        <f t="shared" si="170"/>
        <v>-7.6441355408179562E-2</v>
      </c>
      <c r="BO329" s="6">
        <f t="shared" si="171"/>
        <v>-9.3143591803163811E-2</v>
      </c>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8" t="s">
        <v>0</v>
      </c>
      <c r="DN329" s="84">
        <v>77893</v>
      </c>
      <c r="DY329" s="8" t="s">
        <v>0</v>
      </c>
      <c r="DZ329" s="8">
        <v>0</v>
      </c>
      <c r="EA329" s="8">
        <v>0</v>
      </c>
      <c r="EB329" s="8">
        <v>1</v>
      </c>
      <c r="EC329" s="8">
        <v>0</v>
      </c>
      <c r="ED329" s="8">
        <v>0</v>
      </c>
      <c r="EE329" s="8">
        <v>1</v>
      </c>
      <c r="EF329" s="8" t="s">
        <v>0</v>
      </c>
    </row>
    <row r="330" spans="1:136" ht="12.75" customHeight="1" x14ac:dyDescent="0.2">
      <c r="A330" s="9">
        <v>1674</v>
      </c>
      <c r="B330" s="63"/>
      <c r="C330" s="9">
        <v>10</v>
      </c>
      <c r="D330" s="9" t="s">
        <v>382</v>
      </c>
      <c r="E330" s="9"/>
      <c r="F330" s="2">
        <v>77163</v>
      </c>
      <c r="H330" s="2">
        <v>77032</v>
      </c>
      <c r="I330" s="4">
        <v>1557602.3584745806</v>
      </c>
      <c r="J330" s="4">
        <f t="shared" si="139"/>
        <v>20.185870928742798</v>
      </c>
      <c r="K330" s="4"/>
      <c r="L330" s="4">
        <v>1652440.5446487553</v>
      </c>
      <c r="M330" s="4">
        <f t="shared" si="140"/>
        <v>21.451351966049891</v>
      </c>
      <c r="N330" s="21"/>
      <c r="O330" s="4">
        <f t="shared" si="141"/>
        <v>1322477.621426434</v>
      </c>
      <c r="P330" s="4">
        <f t="shared" si="142"/>
        <v>17.167899333087991</v>
      </c>
      <c r="Q330" s="21"/>
      <c r="R330" s="4">
        <f t="shared" si="143"/>
        <v>2974918.1660751896</v>
      </c>
      <c r="S330" s="4">
        <f t="shared" si="144"/>
        <v>38.619251299137886</v>
      </c>
      <c r="T330" s="21"/>
      <c r="U330" s="21"/>
      <c r="V330" s="21"/>
      <c r="W330" s="22">
        <v>19337528.002504326</v>
      </c>
      <c r="X330" s="6"/>
      <c r="Y330" s="2">
        <v>2084743.4932559351</v>
      </c>
      <c r="Z330" s="82">
        <f t="shared" si="145"/>
        <v>1667488.2986402703</v>
      </c>
      <c r="AA330" s="82">
        <f t="shared" si="146"/>
        <v>1667734.9229025471</v>
      </c>
      <c r="AB330" s="2"/>
      <c r="AC330" s="2">
        <v>3025629.1074028802</v>
      </c>
      <c r="AD330" s="2">
        <v>2607664.3319572401</v>
      </c>
      <c r="AE330" s="2">
        <v>-417964.77544564009</v>
      </c>
      <c r="AF330" s="2">
        <f t="shared" si="147"/>
        <v>-5.4166475570628423</v>
      </c>
      <c r="AG330" s="83"/>
      <c r="AH330" s="6">
        <v>13674120.425145259</v>
      </c>
      <c r="AI330" s="6">
        <v>219491.20827822309</v>
      </c>
      <c r="AJ330" s="6">
        <v>578997.38510569278</v>
      </c>
      <c r="AK330" s="30">
        <f t="shared" si="148"/>
        <v>162119.267829594</v>
      </c>
      <c r="AL330" s="6"/>
      <c r="AM330" s="6">
        <f t="shared" si="149"/>
        <v>-3025761.1475191279</v>
      </c>
      <c r="AN330" s="6">
        <f t="shared" si="150"/>
        <v>1667734.9229025471</v>
      </c>
      <c r="AO330" s="7"/>
      <c r="AP330" s="6">
        <f t="shared" si="151"/>
        <v>-1358026.2246165809</v>
      </c>
      <c r="AQ330" s="6">
        <f t="shared" si="152"/>
        <v>-17.629377721162385</v>
      </c>
      <c r="AR330" s="7"/>
      <c r="AS330" s="6">
        <f t="shared" si="153"/>
        <v>1358026.2246165809</v>
      </c>
      <c r="AT330" s="6">
        <f t="shared" si="154"/>
        <v>17.629377721162385</v>
      </c>
      <c r="AU330" s="7"/>
      <c r="AV330" s="6">
        <f t="shared" si="155"/>
        <v>3010466.769265336</v>
      </c>
      <c r="AW330" s="6">
        <f t="shared" si="156"/>
        <v>39.080729687212276</v>
      </c>
      <c r="AX330" s="21"/>
      <c r="AY330" s="6">
        <f t="shared" si="157"/>
        <v>-346061.87291767047</v>
      </c>
      <c r="AZ330" s="6">
        <f t="shared" si="158"/>
        <v>219491.20827822309</v>
      </c>
      <c r="BA330" s="6">
        <f t="shared" si="159"/>
        <v>162119.267829594</v>
      </c>
      <c r="BB330" s="6"/>
      <c r="BC330" s="6">
        <f t="shared" si="160"/>
        <v>-7172.7180236092827</v>
      </c>
      <c r="BD330" s="6">
        <f t="shared" si="161"/>
        <v>42721.32121375612</v>
      </c>
      <c r="BE330" s="6">
        <f t="shared" si="162"/>
        <v>35548.603190146838</v>
      </c>
      <c r="BF330" s="6">
        <f t="shared" si="163"/>
        <v>-9.311348561129508E-2</v>
      </c>
      <c r="BG330" s="6">
        <f t="shared" si="164"/>
        <v>0.55459187368569063</v>
      </c>
      <c r="BH330" s="6">
        <f t="shared" si="165"/>
        <v>0.46147838807439556</v>
      </c>
      <c r="BI330" s="6"/>
      <c r="BJ330" s="6">
        <f t="shared" si="166"/>
        <v>7172.7180236092827</v>
      </c>
      <c r="BK330" s="6">
        <f t="shared" si="167"/>
        <v>-42721.32121375612</v>
      </c>
      <c r="BL330" s="6">
        <f t="shared" si="168"/>
        <v>-35548.603190146838</v>
      </c>
      <c r="BM330" s="6">
        <f t="shared" si="169"/>
        <v>9.311348561129508E-2</v>
      </c>
      <c r="BN330" s="6">
        <f t="shared" si="170"/>
        <v>-0.55459187368569063</v>
      </c>
      <c r="BO330" s="6">
        <f t="shared" si="171"/>
        <v>-0.46147838807439556</v>
      </c>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8" t="s">
        <v>0</v>
      </c>
      <c r="DN330" s="84">
        <v>77999</v>
      </c>
      <c r="DY330" s="8" t="s">
        <v>0</v>
      </c>
      <c r="DZ330" s="8">
        <v>0</v>
      </c>
      <c r="EA330" s="8">
        <v>0</v>
      </c>
      <c r="EB330" s="8">
        <v>1</v>
      </c>
      <c r="EC330" s="8">
        <v>0</v>
      </c>
      <c r="ED330" s="8">
        <v>0</v>
      </c>
      <c r="EE330" s="8">
        <v>1</v>
      </c>
      <c r="EF330" s="8" t="s">
        <v>0</v>
      </c>
    </row>
    <row r="331" spans="1:136" ht="12.75" customHeight="1" x14ac:dyDescent="0.2">
      <c r="A331" s="9">
        <v>1948</v>
      </c>
      <c r="B331" s="63"/>
      <c r="C331" s="9">
        <v>10</v>
      </c>
      <c r="D331" s="9" t="s">
        <v>387</v>
      </c>
      <c r="E331" s="9"/>
      <c r="F331" s="2">
        <v>79869</v>
      </c>
      <c r="H331" s="2">
        <v>80815</v>
      </c>
      <c r="I331" s="4">
        <v>-2540103.0981766339</v>
      </c>
      <c r="J331" s="4">
        <f t="shared" si="139"/>
        <v>-31.803366740245075</v>
      </c>
      <c r="K331" s="4"/>
      <c r="L331" s="4">
        <v>-2144384.5085755065</v>
      </c>
      <c r="M331" s="4">
        <f t="shared" si="140"/>
        <v>-26.534486278234318</v>
      </c>
      <c r="N331" s="21"/>
      <c r="O331" s="4">
        <f t="shared" si="141"/>
        <v>933257.20933475299</v>
      </c>
      <c r="P331" s="4">
        <f t="shared" si="142"/>
        <v>11.548069162095564</v>
      </c>
      <c r="Q331" s="21"/>
      <c r="R331" s="4">
        <f t="shared" si="143"/>
        <v>-1211127.2992407535</v>
      </c>
      <c r="S331" s="4">
        <f t="shared" si="144"/>
        <v>-14.986417116138755</v>
      </c>
      <c r="T331" s="21"/>
      <c r="U331" s="21"/>
      <c r="V331" s="21"/>
      <c r="W331" s="22">
        <v>17983863.765726637</v>
      </c>
      <c r="X331" s="6"/>
      <c r="Y331" s="2">
        <v>1974886.1568974035</v>
      </c>
      <c r="Z331" s="82">
        <f t="shared" si="145"/>
        <v>1717949.3954983552</v>
      </c>
      <c r="AA331" s="82">
        <f t="shared" si="146"/>
        <v>1718203.4830398625</v>
      </c>
      <c r="AB331" s="2"/>
      <c r="AC331" s="2">
        <v>2130621.8951246599</v>
      </c>
      <c r="AD331" s="2">
        <v>1876692.7706282099</v>
      </c>
      <c r="AE331" s="2">
        <v>-253929.12449644995</v>
      </c>
      <c r="AF331" s="2">
        <f t="shared" si="147"/>
        <v>-3.1793201930216974</v>
      </c>
      <c r="AG331" s="83"/>
      <c r="AH331" s="6">
        <v>7433626.2230866197</v>
      </c>
      <c r="AI331" s="6">
        <v>160169.26009491977</v>
      </c>
      <c r="AJ331" s="6">
        <v>680181.3941532888</v>
      </c>
      <c r="AK331" s="30">
        <f t="shared" si="148"/>
        <v>190450.79036292087</v>
      </c>
      <c r="AL331" s="6"/>
      <c r="AM331" s="6">
        <f t="shared" si="149"/>
        <v>-2813952.0344878435</v>
      </c>
      <c r="AN331" s="6">
        <f t="shared" si="150"/>
        <v>1718203.4830398625</v>
      </c>
      <c r="AO331" s="7"/>
      <c r="AP331" s="6">
        <f t="shared" si="151"/>
        <v>-1095748.551447981</v>
      </c>
      <c r="AQ331" s="6">
        <f t="shared" si="152"/>
        <v>-13.558727358138725</v>
      </c>
      <c r="AR331" s="7"/>
      <c r="AS331" s="6">
        <f t="shared" si="153"/>
        <v>1095748.551447981</v>
      </c>
      <c r="AT331" s="6">
        <f t="shared" si="154"/>
        <v>13.558727358138725</v>
      </c>
      <c r="AU331" s="7"/>
      <c r="AV331" s="6">
        <f t="shared" si="155"/>
        <v>-1048635.9571275255</v>
      </c>
      <c r="AW331" s="6">
        <f t="shared" si="156"/>
        <v>-12.975758920095595</v>
      </c>
      <c r="AX331" s="21"/>
      <c r="AY331" s="6">
        <f t="shared" si="157"/>
        <v>-188128.70834461277</v>
      </c>
      <c r="AZ331" s="6">
        <f t="shared" si="158"/>
        <v>160169.26009491977</v>
      </c>
      <c r="BA331" s="6">
        <f t="shared" si="159"/>
        <v>190450.79036292087</v>
      </c>
      <c r="BB331" s="6"/>
      <c r="BC331" s="6">
        <f t="shared" si="160"/>
        <v>36948.544319544744</v>
      </c>
      <c r="BD331" s="6">
        <f t="shared" si="161"/>
        <v>125542.79779368325</v>
      </c>
      <c r="BE331" s="6">
        <f t="shared" si="162"/>
        <v>162491.34211322799</v>
      </c>
      <c r="BF331" s="6">
        <f t="shared" si="163"/>
        <v>0.45719908828243205</v>
      </c>
      <c r="BG331" s="6">
        <f t="shared" si="164"/>
        <v>1.5534591077607283</v>
      </c>
      <c r="BH331" s="6">
        <f t="shared" si="165"/>
        <v>2.0106581960431602</v>
      </c>
      <c r="BI331" s="6"/>
      <c r="BJ331" s="6">
        <f t="shared" si="166"/>
        <v>-36948.544319544744</v>
      </c>
      <c r="BK331" s="6">
        <f t="shared" si="167"/>
        <v>-125542.79779368325</v>
      </c>
      <c r="BL331" s="6">
        <f t="shared" si="168"/>
        <v>-162491.34211322799</v>
      </c>
      <c r="BM331" s="6">
        <f t="shared" si="169"/>
        <v>-0.45719908828243205</v>
      </c>
      <c r="BN331" s="6">
        <f t="shared" si="170"/>
        <v>-1.5534591077607283</v>
      </c>
      <c r="BO331" s="6">
        <f t="shared" si="171"/>
        <v>-2.0106581960431602</v>
      </c>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8" t="s">
        <v>0</v>
      </c>
      <c r="DN331" s="84">
        <v>80117</v>
      </c>
      <c r="DY331" s="8" t="s">
        <v>0</v>
      </c>
      <c r="DZ331" s="8">
        <v>0</v>
      </c>
      <c r="EA331" s="8">
        <v>0</v>
      </c>
      <c r="EB331" s="8">
        <v>1</v>
      </c>
      <c r="EC331" s="8">
        <v>0</v>
      </c>
      <c r="ED331" s="8">
        <v>0</v>
      </c>
      <c r="EE331" s="8">
        <v>1</v>
      </c>
      <c r="EF331" s="8" t="s">
        <v>0</v>
      </c>
    </row>
    <row r="332" spans="1:136" ht="12.75" customHeight="1" x14ac:dyDescent="0.2">
      <c r="A332" s="9">
        <v>828</v>
      </c>
      <c r="B332" s="63"/>
      <c r="C332" s="9">
        <v>10</v>
      </c>
      <c r="D332" s="9" t="s">
        <v>394</v>
      </c>
      <c r="E332" s="9"/>
      <c r="F332" s="2">
        <v>90376</v>
      </c>
      <c r="H332" s="2">
        <v>91451</v>
      </c>
      <c r="I332" s="4">
        <v>1684292.9812550955</v>
      </c>
      <c r="J332" s="4">
        <f t="shared" si="139"/>
        <v>18.636507272451706</v>
      </c>
      <c r="K332" s="4"/>
      <c r="L332" s="4">
        <v>3793920.9290919993</v>
      </c>
      <c r="M332" s="4">
        <f t="shared" si="140"/>
        <v>41.485833168494594</v>
      </c>
      <c r="N332" s="21"/>
      <c r="O332" s="4">
        <f t="shared" si="141"/>
        <v>491151.92250531609</v>
      </c>
      <c r="P332" s="4">
        <f t="shared" si="142"/>
        <v>5.3706566631892061</v>
      </c>
      <c r="Q332" s="21"/>
      <c r="R332" s="4">
        <f t="shared" si="143"/>
        <v>4285072.8515973156</v>
      </c>
      <c r="S332" s="4">
        <f t="shared" si="144"/>
        <v>46.856489831683803</v>
      </c>
      <c r="T332" s="21"/>
      <c r="U332" s="21"/>
      <c r="V332" s="21"/>
      <c r="W332" s="22">
        <v>24259399.69272669</v>
      </c>
      <c r="X332" s="6"/>
      <c r="Y332" s="2">
        <v>3656772.308793731</v>
      </c>
      <c r="Z332" s="82">
        <f t="shared" si="145"/>
        <v>2918937.8574406393</v>
      </c>
      <c r="AA332" s="82">
        <f t="shared" si="146"/>
        <v>2919369.5731512145</v>
      </c>
      <c r="AB332" s="2"/>
      <c r="AC332" s="2">
        <v>4381227.6136248596</v>
      </c>
      <c r="AD332" s="2">
        <v>3652066.3537645298</v>
      </c>
      <c r="AE332" s="2">
        <v>-729161.2598603298</v>
      </c>
      <c r="AF332" s="2">
        <f t="shared" si="147"/>
        <v>-8.068085109546006</v>
      </c>
      <c r="AG332" s="83"/>
      <c r="AH332" s="6">
        <v>13694627.353343586</v>
      </c>
      <c r="AI332" s="6">
        <v>349999.49428149068</v>
      </c>
      <c r="AJ332" s="6">
        <v>1364110.3441972265</v>
      </c>
      <c r="AK332" s="30">
        <f t="shared" si="148"/>
        <v>381950.89637522347</v>
      </c>
      <c r="AL332" s="6"/>
      <c r="AM332" s="6">
        <f t="shared" si="149"/>
        <v>-3795891.0282060737</v>
      </c>
      <c r="AN332" s="6">
        <f t="shared" si="150"/>
        <v>2919369.5731512145</v>
      </c>
      <c r="AO332" s="7"/>
      <c r="AP332" s="6">
        <f t="shared" si="151"/>
        <v>-876521.45505485917</v>
      </c>
      <c r="AQ332" s="6">
        <f t="shared" si="152"/>
        <v>-9.5846021919373126</v>
      </c>
      <c r="AR332" s="7"/>
      <c r="AS332" s="6">
        <f t="shared" si="153"/>
        <v>876521.45505485917</v>
      </c>
      <c r="AT332" s="6">
        <f t="shared" si="154"/>
        <v>9.5846021919373126</v>
      </c>
      <c r="AU332" s="7"/>
      <c r="AV332" s="6">
        <f t="shared" si="155"/>
        <v>4670442.384146858</v>
      </c>
      <c r="AW332" s="6">
        <f t="shared" si="156"/>
        <v>51.070435360431901</v>
      </c>
      <c r="AX332" s="21"/>
      <c r="AY332" s="6">
        <f t="shared" si="157"/>
        <v>-346580.85810717131</v>
      </c>
      <c r="AZ332" s="6">
        <f t="shared" si="158"/>
        <v>349999.49428149068</v>
      </c>
      <c r="BA332" s="6">
        <f t="shared" si="159"/>
        <v>381950.89637522347</v>
      </c>
      <c r="BB332" s="6"/>
      <c r="BC332" s="6">
        <f t="shared" si="160"/>
        <v>122995.64257917149</v>
      </c>
      <c r="BD332" s="6">
        <f t="shared" si="161"/>
        <v>262373.88997037156</v>
      </c>
      <c r="BE332" s="6">
        <f t="shared" si="162"/>
        <v>385369.53254954307</v>
      </c>
      <c r="BF332" s="6">
        <f t="shared" si="163"/>
        <v>1.3449349113642441</v>
      </c>
      <c r="BG332" s="6">
        <f t="shared" si="164"/>
        <v>2.8690106173838621</v>
      </c>
      <c r="BH332" s="6">
        <f t="shared" si="165"/>
        <v>4.2139455287481065</v>
      </c>
      <c r="BI332" s="6"/>
      <c r="BJ332" s="6">
        <f t="shared" si="166"/>
        <v>-122995.64257917149</v>
      </c>
      <c r="BK332" s="6">
        <f t="shared" si="167"/>
        <v>-262373.88997037156</v>
      </c>
      <c r="BL332" s="6">
        <f t="shared" si="168"/>
        <v>-385369.53254954307</v>
      </c>
      <c r="BM332" s="6">
        <f t="shared" si="169"/>
        <v>-1.3449349113642441</v>
      </c>
      <c r="BN332" s="6">
        <f t="shared" si="170"/>
        <v>-2.8690106173838621</v>
      </c>
      <c r="BO332" s="6">
        <f t="shared" si="171"/>
        <v>-4.2139455287481065</v>
      </c>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8" t="s">
        <v>0</v>
      </c>
      <c r="DN332" s="84">
        <v>80683</v>
      </c>
      <c r="DY332" s="8" t="s">
        <v>0</v>
      </c>
      <c r="DZ332" s="8">
        <v>0</v>
      </c>
      <c r="EA332" s="8">
        <v>0</v>
      </c>
      <c r="EB332" s="8">
        <v>1</v>
      </c>
      <c r="EC332" s="8">
        <v>0</v>
      </c>
      <c r="ED332" s="8">
        <v>0</v>
      </c>
      <c r="EE332" s="8">
        <v>1</v>
      </c>
      <c r="EF332" s="8" t="s">
        <v>0</v>
      </c>
    </row>
    <row r="333" spans="1:136" ht="12.75" customHeight="1" x14ac:dyDescent="0.2">
      <c r="A333" s="9">
        <v>794</v>
      </c>
      <c r="B333" s="63"/>
      <c r="C333" s="9">
        <v>10</v>
      </c>
      <c r="D333" s="9" t="s">
        <v>395</v>
      </c>
      <c r="E333" s="9"/>
      <c r="F333" s="2">
        <v>90602</v>
      </c>
      <c r="H333" s="2">
        <v>91524</v>
      </c>
      <c r="I333" s="4">
        <v>6167107.6455500089</v>
      </c>
      <c r="J333" s="4">
        <f t="shared" si="139"/>
        <v>68.068118204344373</v>
      </c>
      <c r="K333" s="4"/>
      <c r="L333" s="4">
        <v>8274388.2915428169</v>
      </c>
      <c r="M333" s="4">
        <f t="shared" si="140"/>
        <v>90.406759883121552</v>
      </c>
      <c r="N333" s="21"/>
      <c r="O333" s="4">
        <f t="shared" si="141"/>
        <v>936845.34681389551</v>
      </c>
      <c r="P333" s="4">
        <f t="shared" si="142"/>
        <v>10.236062090969533</v>
      </c>
      <c r="Q333" s="21"/>
      <c r="R333" s="4">
        <f t="shared" si="143"/>
        <v>9211233.6383567117</v>
      </c>
      <c r="S333" s="4">
        <f t="shared" si="144"/>
        <v>100.64282197409108</v>
      </c>
      <c r="T333" s="21"/>
      <c r="U333" s="21"/>
      <c r="V333" s="21"/>
      <c r="W333" s="22">
        <v>26728848.787893642</v>
      </c>
      <c r="X333" s="6"/>
      <c r="Y333" s="2">
        <v>4692800.9743550979</v>
      </c>
      <c r="Z333" s="82">
        <f t="shared" si="145"/>
        <v>3304706.9617257034</v>
      </c>
      <c r="AA333" s="82">
        <f t="shared" si="146"/>
        <v>3305195.7333213673</v>
      </c>
      <c r="AB333" s="2"/>
      <c r="AC333" s="2">
        <v>6148362.9494922897</v>
      </c>
      <c r="AD333" s="2">
        <v>4774252.4021795802</v>
      </c>
      <c r="AE333" s="2">
        <v>-1374110.5473127095</v>
      </c>
      <c r="AF333" s="2">
        <f t="shared" si="147"/>
        <v>-15.166448282738896</v>
      </c>
      <c r="AG333" s="83"/>
      <c r="AH333" s="6">
        <v>19470061.002117611</v>
      </c>
      <c r="AI333" s="6">
        <v>160169.26009491977</v>
      </c>
      <c r="AJ333" s="6">
        <v>974364.53156945447</v>
      </c>
      <c r="AK333" s="30">
        <f t="shared" si="148"/>
        <v>272822.06883944728</v>
      </c>
      <c r="AL333" s="6"/>
      <c r="AM333" s="6">
        <f t="shared" si="149"/>
        <v>-4182288.0447722431</v>
      </c>
      <c r="AN333" s="6">
        <f t="shared" si="150"/>
        <v>3305195.7333213673</v>
      </c>
      <c r="AO333" s="7"/>
      <c r="AP333" s="6">
        <f t="shared" si="151"/>
        <v>-877092.31145087583</v>
      </c>
      <c r="AQ333" s="6">
        <f t="shared" si="152"/>
        <v>-9.5831946970289312</v>
      </c>
      <c r="AR333" s="7"/>
      <c r="AS333" s="6">
        <f t="shared" si="153"/>
        <v>877092.31145087583</v>
      </c>
      <c r="AT333" s="6">
        <f t="shared" si="154"/>
        <v>9.5831946970289312</v>
      </c>
      <c r="AU333" s="7"/>
      <c r="AV333" s="6">
        <f t="shared" si="155"/>
        <v>9151480.6029936932</v>
      </c>
      <c r="AW333" s="6">
        <f t="shared" si="156"/>
        <v>99.989954580150481</v>
      </c>
      <c r="AX333" s="21"/>
      <c r="AY333" s="6">
        <f t="shared" si="157"/>
        <v>-492744.36429738707</v>
      </c>
      <c r="AZ333" s="6">
        <f t="shared" si="158"/>
        <v>160169.26009491977</v>
      </c>
      <c r="BA333" s="6">
        <f t="shared" si="159"/>
        <v>272822.06883944728</v>
      </c>
      <c r="BB333" s="6"/>
      <c r="BC333" s="6">
        <f t="shared" si="160"/>
        <v>-162568.90037650859</v>
      </c>
      <c r="BD333" s="6">
        <f t="shared" si="161"/>
        <v>102815.86501348889</v>
      </c>
      <c r="BE333" s="6">
        <f t="shared" si="162"/>
        <v>-59753.035363019706</v>
      </c>
      <c r="BF333" s="6">
        <f t="shared" si="163"/>
        <v>-1.7762433938257571</v>
      </c>
      <c r="BG333" s="6">
        <f t="shared" si="164"/>
        <v>1.1233759998851547</v>
      </c>
      <c r="BH333" s="6">
        <f t="shared" si="165"/>
        <v>-0.65286739394060256</v>
      </c>
      <c r="BI333" s="6"/>
      <c r="BJ333" s="6">
        <f t="shared" si="166"/>
        <v>162568.90037650859</v>
      </c>
      <c r="BK333" s="6">
        <f t="shared" si="167"/>
        <v>-102815.86501348889</v>
      </c>
      <c r="BL333" s="6">
        <f t="shared" si="168"/>
        <v>59753.035363019706</v>
      </c>
      <c r="BM333" s="6">
        <f t="shared" si="169"/>
        <v>1.7762433938257571</v>
      </c>
      <c r="BN333" s="6">
        <f t="shared" si="170"/>
        <v>-1.1233759998851547</v>
      </c>
      <c r="BO333" s="6">
        <f t="shared" si="171"/>
        <v>0.65286739394060256</v>
      </c>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8" t="s">
        <v>0</v>
      </c>
      <c r="DN333" s="84">
        <v>80815</v>
      </c>
      <c r="DY333" s="8" t="s">
        <v>0</v>
      </c>
      <c r="DZ333" s="8">
        <v>0</v>
      </c>
      <c r="EA333" s="8">
        <v>0</v>
      </c>
      <c r="EB333" s="8">
        <v>1</v>
      </c>
      <c r="EC333" s="8">
        <v>0</v>
      </c>
      <c r="ED333" s="8">
        <v>0</v>
      </c>
      <c r="EE333" s="8">
        <v>1</v>
      </c>
      <c r="EF333" s="8" t="s">
        <v>0</v>
      </c>
    </row>
    <row r="334" spans="1:136" ht="12.75" customHeight="1" x14ac:dyDescent="0.2">
      <c r="A334" s="9">
        <v>796</v>
      </c>
      <c r="B334" s="63"/>
      <c r="C334" s="9">
        <v>10</v>
      </c>
      <c r="D334" s="9" t="s">
        <v>411</v>
      </c>
      <c r="E334" s="9"/>
      <c r="F334" s="2">
        <v>152411</v>
      </c>
      <c r="H334" s="2">
        <v>154205</v>
      </c>
      <c r="I334" s="4">
        <v>7830932.3570858352</v>
      </c>
      <c r="J334" s="4">
        <f t="shared" si="139"/>
        <v>51.380362028238352</v>
      </c>
      <c r="K334" s="4"/>
      <c r="L334" s="4">
        <v>11583299.884217814</v>
      </c>
      <c r="M334" s="4">
        <f t="shared" si="140"/>
        <v>75.116240616178558</v>
      </c>
      <c r="N334" s="21"/>
      <c r="O334" s="4">
        <f t="shared" si="141"/>
        <v>401944.08474547835</v>
      </c>
      <c r="P334" s="4">
        <f t="shared" si="142"/>
        <v>2.6065567572094182</v>
      </c>
      <c r="Q334" s="21"/>
      <c r="R334" s="4">
        <f t="shared" si="143"/>
        <v>11985243.968963291</v>
      </c>
      <c r="S334" s="4">
        <f t="shared" si="144"/>
        <v>77.722797373387962</v>
      </c>
      <c r="T334" s="21"/>
      <c r="U334" s="21"/>
      <c r="V334" s="21"/>
      <c r="W334" s="22">
        <v>37418004.511499509</v>
      </c>
      <c r="X334" s="6"/>
      <c r="Y334" s="2">
        <v>5049586.6477042213</v>
      </c>
      <c r="Z334" s="82">
        <f t="shared" si="145"/>
        <v>5098161.1030531563</v>
      </c>
      <c r="AA334" s="82">
        <f t="shared" si="146"/>
        <v>5098915.1294664359</v>
      </c>
      <c r="AB334" s="2"/>
      <c r="AC334" s="2">
        <v>5238445.9069028702</v>
      </c>
      <c r="AD334" s="2">
        <v>5286455.2536438098</v>
      </c>
      <c r="AE334" s="2">
        <v>48009.346740939654</v>
      </c>
      <c r="AF334" s="2">
        <f t="shared" si="147"/>
        <v>0.31499922407791864</v>
      </c>
      <c r="AG334" s="83"/>
      <c r="AH334" s="6">
        <v>28908955.205343135</v>
      </c>
      <c r="AI334" s="6">
        <v>563558.50774138456</v>
      </c>
      <c r="AJ334" s="6">
        <v>1864409.0555992317</v>
      </c>
      <c r="AK334" s="30">
        <f t="shared" si="148"/>
        <v>522034.53556778491</v>
      </c>
      <c r="AL334" s="6"/>
      <c r="AM334" s="6">
        <f t="shared" si="149"/>
        <v>-5854830.2685807748</v>
      </c>
      <c r="AN334" s="6">
        <f t="shared" si="150"/>
        <v>5098915.1294664359</v>
      </c>
      <c r="AO334" s="7"/>
      <c r="AP334" s="6">
        <f t="shared" si="151"/>
        <v>-755915.1391143389</v>
      </c>
      <c r="AQ334" s="6">
        <f t="shared" si="152"/>
        <v>-4.9020144555256895</v>
      </c>
      <c r="AR334" s="7"/>
      <c r="AS334" s="6">
        <f t="shared" si="153"/>
        <v>755915.1391143389</v>
      </c>
      <c r="AT334" s="6">
        <f t="shared" si="154"/>
        <v>4.9020144555256895</v>
      </c>
      <c r="AU334" s="7"/>
      <c r="AV334" s="6">
        <f t="shared" si="155"/>
        <v>12339215.023332153</v>
      </c>
      <c r="AW334" s="6">
        <f t="shared" si="156"/>
        <v>80.018255071704246</v>
      </c>
      <c r="AX334" s="21"/>
      <c r="AY334" s="6">
        <f t="shared" si="157"/>
        <v>-731621.98894030938</v>
      </c>
      <c r="AZ334" s="6">
        <f t="shared" si="158"/>
        <v>563558.50774138456</v>
      </c>
      <c r="BA334" s="6">
        <f t="shared" si="159"/>
        <v>522034.53556778491</v>
      </c>
      <c r="BB334" s="6"/>
      <c r="BC334" s="6">
        <f t="shared" si="160"/>
        <v>84360.059256369015</v>
      </c>
      <c r="BD334" s="6">
        <f t="shared" si="161"/>
        <v>269610.99511249154</v>
      </c>
      <c r="BE334" s="6">
        <f t="shared" si="162"/>
        <v>353971.05436886055</v>
      </c>
      <c r="BF334" s="6">
        <f t="shared" si="163"/>
        <v>0.54706435755240757</v>
      </c>
      <c r="BG334" s="6">
        <f t="shared" si="164"/>
        <v>1.7483933407638632</v>
      </c>
      <c r="BH334" s="6">
        <f t="shared" si="165"/>
        <v>2.2954576983162709</v>
      </c>
      <c r="BI334" s="6"/>
      <c r="BJ334" s="6">
        <f t="shared" si="166"/>
        <v>-84360.059256369015</v>
      </c>
      <c r="BK334" s="6">
        <f t="shared" si="167"/>
        <v>-269610.99511249154</v>
      </c>
      <c r="BL334" s="6">
        <f t="shared" si="168"/>
        <v>-353971.05436886055</v>
      </c>
      <c r="BM334" s="6">
        <f t="shared" si="169"/>
        <v>-0.54706435755240757</v>
      </c>
      <c r="BN334" s="6">
        <f t="shared" si="170"/>
        <v>-1.7483933407638632</v>
      </c>
      <c r="BO334" s="6">
        <f t="shared" si="171"/>
        <v>-2.2954576983162709</v>
      </c>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8" t="s">
        <v>0</v>
      </c>
      <c r="DN334" s="84">
        <v>84797</v>
      </c>
      <c r="DY334" s="8" t="s">
        <v>0</v>
      </c>
      <c r="DZ334" s="8">
        <v>0</v>
      </c>
      <c r="EA334" s="8">
        <v>0</v>
      </c>
      <c r="EB334" s="8">
        <v>1</v>
      </c>
      <c r="EC334" s="8">
        <v>0</v>
      </c>
      <c r="ED334" s="8">
        <v>0</v>
      </c>
      <c r="EE334" s="8">
        <v>1</v>
      </c>
      <c r="EF334" s="8" t="s">
        <v>0</v>
      </c>
    </row>
    <row r="335" spans="1:136" ht="12.75" customHeight="1" x14ac:dyDescent="0.2">
      <c r="A335" s="9">
        <v>758</v>
      </c>
      <c r="B335" s="63"/>
      <c r="C335" s="9">
        <v>10</v>
      </c>
      <c r="D335" s="9" t="s">
        <v>420</v>
      </c>
      <c r="E335" s="9"/>
      <c r="F335" s="2">
        <v>182304</v>
      </c>
      <c r="H335" s="2">
        <v>183873</v>
      </c>
      <c r="I335" s="4">
        <v>13601033.630341563</v>
      </c>
      <c r="J335" s="4">
        <f t="shared" si="139"/>
        <v>74.606336834855867</v>
      </c>
      <c r="K335" s="4"/>
      <c r="L335" s="4">
        <v>17840237.692771789</v>
      </c>
      <c r="M335" s="4">
        <f t="shared" si="140"/>
        <v>97.024781739416824</v>
      </c>
      <c r="N335" s="21"/>
      <c r="O335" s="4">
        <f t="shared" si="141"/>
        <v>75381.405857513251</v>
      </c>
      <c r="P335" s="4">
        <f t="shared" si="142"/>
        <v>0.40996451821373042</v>
      </c>
      <c r="Q335" s="21"/>
      <c r="R335" s="4">
        <f t="shared" si="143"/>
        <v>17915619.098629303</v>
      </c>
      <c r="S335" s="4">
        <f t="shared" si="144"/>
        <v>97.43474625763055</v>
      </c>
      <c r="T335" s="21"/>
      <c r="U335" s="21"/>
      <c r="V335" s="21"/>
      <c r="W335" s="22">
        <v>40665351.24635563</v>
      </c>
      <c r="X335" s="6"/>
      <c r="Y335" s="2">
        <v>7998429.2280064598</v>
      </c>
      <c r="Z335" s="82">
        <f t="shared" si="145"/>
        <v>6454436.4343952155</v>
      </c>
      <c r="AA335" s="82">
        <f t="shared" si="146"/>
        <v>6455391.0561609836</v>
      </c>
      <c r="AB335" s="2"/>
      <c r="AC335" s="2">
        <v>7088146.5967283202</v>
      </c>
      <c r="AD335" s="2">
        <v>5557328.7917950004</v>
      </c>
      <c r="AE335" s="2">
        <v>-1530817.8049333198</v>
      </c>
      <c r="AF335" s="2">
        <f t="shared" si="147"/>
        <v>-8.3970609801941798</v>
      </c>
      <c r="AG335" s="83"/>
      <c r="AH335" s="6">
        <v>35443017.790699691</v>
      </c>
      <c r="AI335" s="6">
        <v>446892.00964755367</v>
      </c>
      <c r="AJ335" s="6">
        <v>1008092.5345853136</v>
      </c>
      <c r="AK335" s="30">
        <f t="shared" si="148"/>
        <v>282265.90968388785</v>
      </c>
      <c r="AL335" s="6"/>
      <c r="AM335" s="6">
        <f t="shared" si="149"/>
        <v>-6362945.6585922735</v>
      </c>
      <c r="AN335" s="6">
        <f t="shared" si="150"/>
        <v>6455391.0561609836</v>
      </c>
      <c r="AO335" s="7"/>
      <c r="AP335" s="6">
        <f t="shared" si="151"/>
        <v>92445.397568710148</v>
      </c>
      <c r="AQ335" s="6">
        <f t="shared" si="152"/>
        <v>0.50276765794167799</v>
      </c>
      <c r="AR335" s="7"/>
      <c r="AS335" s="6">
        <f t="shared" si="153"/>
        <v>-92445.397568710148</v>
      </c>
      <c r="AT335" s="6">
        <f t="shared" si="154"/>
        <v>-0.50276765794167799</v>
      </c>
      <c r="AU335" s="7"/>
      <c r="AV335" s="6">
        <f t="shared" si="155"/>
        <v>17747792.295203079</v>
      </c>
      <c r="AW335" s="6">
        <f t="shared" si="156"/>
        <v>96.522014081475135</v>
      </c>
      <c r="AX335" s="21"/>
      <c r="AY335" s="6">
        <f t="shared" si="157"/>
        <v>-896984.72275766544</v>
      </c>
      <c r="AZ335" s="6">
        <f t="shared" si="158"/>
        <v>446892.00964755367</v>
      </c>
      <c r="BA335" s="6">
        <f t="shared" si="159"/>
        <v>282265.90968388785</v>
      </c>
      <c r="BB335" s="6"/>
      <c r="BC335" s="6">
        <f t="shared" si="160"/>
        <v>-140615.87551430659</v>
      </c>
      <c r="BD335" s="6">
        <f t="shared" si="161"/>
        <v>-27210.927911916806</v>
      </c>
      <c r="BE335" s="6">
        <f t="shared" si="162"/>
        <v>-167826.8034262234</v>
      </c>
      <c r="BF335" s="6">
        <f t="shared" si="163"/>
        <v>-0.76474455474325531</v>
      </c>
      <c r="BG335" s="6">
        <f t="shared" si="164"/>
        <v>-0.14798762141215299</v>
      </c>
      <c r="BH335" s="6">
        <f t="shared" si="165"/>
        <v>-0.91273217615540836</v>
      </c>
      <c r="BI335" s="6"/>
      <c r="BJ335" s="6">
        <f t="shared" si="166"/>
        <v>140615.87551430659</v>
      </c>
      <c r="BK335" s="6">
        <f t="shared" si="167"/>
        <v>27210.927911916806</v>
      </c>
      <c r="BL335" s="6">
        <f t="shared" si="168"/>
        <v>167826.8034262234</v>
      </c>
      <c r="BM335" s="6">
        <f t="shared" si="169"/>
        <v>0.76474455474325531</v>
      </c>
      <c r="BN335" s="6">
        <f t="shared" si="170"/>
        <v>0.14798762141215299</v>
      </c>
      <c r="BO335" s="6">
        <f t="shared" si="171"/>
        <v>0.91273217615540836</v>
      </c>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8" t="s">
        <v>0</v>
      </c>
      <c r="DN335" s="84">
        <v>86656</v>
      </c>
      <c r="DY335" s="8" t="s">
        <v>0</v>
      </c>
      <c r="DZ335" s="8">
        <v>0</v>
      </c>
      <c r="EA335" s="8">
        <v>0</v>
      </c>
      <c r="EB335" s="8">
        <v>1</v>
      </c>
      <c r="EC335" s="8">
        <v>0</v>
      </c>
      <c r="ED335" s="8">
        <v>0</v>
      </c>
      <c r="EE335" s="8">
        <v>1</v>
      </c>
      <c r="EF335" s="8" t="s">
        <v>0</v>
      </c>
    </row>
    <row r="336" spans="1:136" ht="12.75" customHeight="1" x14ac:dyDescent="0.2">
      <c r="A336" s="9">
        <v>855</v>
      </c>
      <c r="B336" s="63"/>
      <c r="C336" s="9">
        <v>10</v>
      </c>
      <c r="D336" s="9" t="s">
        <v>422</v>
      </c>
      <c r="E336" s="9"/>
      <c r="F336" s="2">
        <v>213804</v>
      </c>
      <c r="H336" s="2">
        <v>217259</v>
      </c>
      <c r="I336" s="4">
        <v>14538763.31994348</v>
      </c>
      <c r="J336" s="4">
        <f t="shared" si="139"/>
        <v>68.000427119901786</v>
      </c>
      <c r="K336" s="4"/>
      <c r="L336" s="4">
        <v>22418270.776629437</v>
      </c>
      <c r="M336" s="4">
        <f t="shared" si="140"/>
        <v>103.186845086415</v>
      </c>
      <c r="N336" s="21"/>
      <c r="O336" s="4">
        <f t="shared" si="141"/>
        <v>2342780.5177372396</v>
      </c>
      <c r="P336" s="4">
        <f t="shared" si="142"/>
        <v>10.783353130306407</v>
      </c>
      <c r="Q336" s="21"/>
      <c r="R336" s="4">
        <f t="shared" si="143"/>
        <v>24761051.294366676</v>
      </c>
      <c r="S336" s="4">
        <f t="shared" si="144"/>
        <v>113.97019821672141</v>
      </c>
      <c r="T336" s="21"/>
      <c r="U336" s="21"/>
      <c r="V336" s="21"/>
      <c r="W336" s="22">
        <v>59024238.036487326</v>
      </c>
      <c r="X336" s="6"/>
      <c r="Y336" s="2">
        <v>10112240.104299422</v>
      </c>
      <c r="Z336" s="82">
        <f t="shared" si="145"/>
        <v>7373098.6145995175</v>
      </c>
      <c r="AA336" s="82">
        <f t="shared" si="146"/>
        <v>7374189.1080128765</v>
      </c>
      <c r="AB336" s="2"/>
      <c r="AC336" s="2">
        <v>10426078.989642501</v>
      </c>
      <c r="AD336" s="2">
        <v>7730497.1860633697</v>
      </c>
      <c r="AE336" s="2">
        <v>-2695581.8035791311</v>
      </c>
      <c r="AF336" s="2">
        <f t="shared" si="147"/>
        <v>-12.607723913393253</v>
      </c>
      <c r="AG336" s="83"/>
      <c r="AH336" s="6">
        <v>51650889.103615329</v>
      </c>
      <c r="AI336" s="6">
        <v>411298.84073757078</v>
      </c>
      <c r="AJ336" s="6">
        <v>1480284.5768074298</v>
      </c>
      <c r="AK336" s="30">
        <f t="shared" si="148"/>
        <v>414479.68150608038</v>
      </c>
      <c r="AL336" s="6"/>
      <c r="AM336" s="6">
        <f t="shared" si="149"/>
        <v>-9235577.8975262586</v>
      </c>
      <c r="AN336" s="6">
        <f t="shared" si="150"/>
        <v>7374189.1080128765</v>
      </c>
      <c r="AO336" s="7"/>
      <c r="AP336" s="6">
        <f t="shared" si="151"/>
        <v>-1861388.7895133821</v>
      </c>
      <c r="AQ336" s="6">
        <f t="shared" si="152"/>
        <v>-8.567602674749411</v>
      </c>
      <c r="AR336" s="7"/>
      <c r="AS336" s="6">
        <f t="shared" si="153"/>
        <v>1861388.7895133821</v>
      </c>
      <c r="AT336" s="6">
        <f t="shared" si="154"/>
        <v>8.567602674749411</v>
      </c>
      <c r="AU336" s="7"/>
      <c r="AV336" s="6">
        <f t="shared" si="155"/>
        <v>24279659.56614282</v>
      </c>
      <c r="AW336" s="6">
        <f t="shared" si="156"/>
        <v>111.75444776116441</v>
      </c>
      <c r="AX336" s="21"/>
      <c r="AY336" s="6">
        <f t="shared" si="157"/>
        <v>-1307170.2504675097</v>
      </c>
      <c r="AZ336" s="6">
        <f t="shared" si="158"/>
        <v>411298.84073757078</v>
      </c>
      <c r="BA336" s="6">
        <f t="shared" si="159"/>
        <v>414479.68150608038</v>
      </c>
      <c r="BB336" s="6"/>
      <c r="BC336" s="6">
        <f t="shared" si="160"/>
        <v>-444872.74158061075</v>
      </c>
      <c r="BD336" s="6">
        <f t="shared" si="161"/>
        <v>-36518.986643246957</v>
      </c>
      <c r="BE336" s="6">
        <f t="shared" si="162"/>
        <v>-481391.7282238577</v>
      </c>
      <c r="BF336" s="6">
        <f t="shared" si="163"/>
        <v>-2.0476608176444278</v>
      </c>
      <c r="BG336" s="6">
        <f t="shared" si="164"/>
        <v>-0.16808963791256959</v>
      </c>
      <c r="BH336" s="6">
        <f t="shared" si="165"/>
        <v>-2.2157504555569973</v>
      </c>
      <c r="BI336" s="6"/>
      <c r="BJ336" s="6">
        <f t="shared" si="166"/>
        <v>444872.74158061075</v>
      </c>
      <c r="BK336" s="6">
        <f t="shared" si="167"/>
        <v>36518.986643246957</v>
      </c>
      <c r="BL336" s="6">
        <f t="shared" si="168"/>
        <v>481391.7282238577</v>
      </c>
      <c r="BM336" s="6">
        <f t="shared" si="169"/>
        <v>2.0476608176444278</v>
      </c>
      <c r="BN336" s="6">
        <f t="shared" si="170"/>
        <v>0.16808963791256959</v>
      </c>
      <c r="BO336" s="6">
        <f t="shared" si="171"/>
        <v>2.2157504555569973</v>
      </c>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8" t="s">
        <v>0</v>
      </c>
      <c r="DN336" s="84">
        <v>86832</v>
      </c>
      <c r="DY336" s="8" t="s">
        <v>0</v>
      </c>
      <c r="DZ336" s="8">
        <v>0</v>
      </c>
      <c r="EA336" s="8">
        <v>0</v>
      </c>
      <c r="EB336" s="8">
        <v>1</v>
      </c>
      <c r="EC336" s="8">
        <v>0</v>
      </c>
      <c r="ED336" s="8">
        <v>0</v>
      </c>
      <c r="EE336" s="8">
        <v>1</v>
      </c>
      <c r="EF336" s="8" t="s">
        <v>0</v>
      </c>
    </row>
    <row r="337" spans="1:136" ht="12.75" customHeight="1" x14ac:dyDescent="0.2">
      <c r="A337" s="9">
        <v>772</v>
      </c>
      <c r="B337" s="63"/>
      <c r="C337" s="9">
        <v>10</v>
      </c>
      <c r="D337" s="9" t="s">
        <v>424</v>
      </c>
      <c r="E337" s="9"/>
      <c r="F337" s="2">
        <v>226868</v>
      </c>
      <c r="H337" s="2">
        <v>231642</v>
      </c>
      <c r="I337" s="4">
        <v>36758386.279298171</v>
      </c>
      <c r="J337" s="4">
        <f t="shared" si="139"/>
        <v>162.02543452270999</v>
      </c>
      <c r="K337" s="4"/>
      <c r="L337" s="4">
        <v>46194448.875190757</v>
      </c>
      <c r="M337" s="4">
        <f t="shared" si="140"/>
        <v>199.42173213489244</v>
      </c>
      <c r="N337" s="21"/>
      <c r="O337" s="4">
        <f t="shared" si="141"/>
        <v>-1535292.7026714669</v>
      </c>
      <c r="P337" s="4">
        <f t="shared" si="142"/>
        <v>-6.627868446445234</v>
      </c>
      <c r="Q337" s="21"/>
      <c r="R337" s="4">
        <f t="shared" si="143"/>
        <v>44659156.172519289</v>
      </c>
      <c r="S337" s="4">
        <f t="shared" si="144"/>
        <v>192.7938636884472</v>
      </c>
      <c r="T337" s="21"/>
      <c r="U337" s="21"/>
      <c r="V337" s="21"/>
      <c r="W337" s="22">
        <v>56176931.551645882</v>
      </c>
      <c r="X337" s="6"/>
      <c r="Y337" s="2">
        <v>9628219.3838017322</v>
      </c>
      <c r="Z337" s="82">
        <f t="shared" si="145"/>
        <v>10747489.288301563</v>
      </c>
      <c r="AA337" s="82">
        <f t="shared" si="146"/>
        <v>10749078.859646212</v>
      </c>
      <c r="AB337" s="2"/>
      <c r="AC337" s="2">
        <v>7169369.9639061103</v>
      </c>
      <c r="AD337" s="2">
        <v>8265572.3999672197</v>
      </c>
      <c r="AE337" s="2">
        <v>1096202.4360611094</v>
      </c>
      <c r="AF337" s="2">
        <f t="shared" si="147"/>
        <v>4.831895357922269</v>
      </c>
      <c r="AG337" s="83"/>
      <c r="AH337" s="6">
        <v>54016029.280318029</v>
      </c>
      <c r="AI337" s="6">
        <v>462711.19582976663</v>
      </c>
      <c r="AJ337" s="6">
        <v>1716380.5979184927</v>
      </c>
      <c r="AK337" s="30">
        <f t="shared" si="148"/>
        <v>480586.56741717801</v>
      </c>
      <c r="AL337" s="6"/>
      <c r="AM337" s="6">
        <f t="shared" si="149"/>
        <v>-8790057.1807212587</v>
      </c>
      <c r="AN337" s="6">
        <f t="shared" si="150"/>
        <v>10749078.859646212</v>
      </c>
      <c r="AO337" s="7"/>
      <c r="AP337" s="6">
        <f t="shared" si="151"/>
        <v>1959021.6789249536</v>
      </c>
      <c r="AQ337" s="6">
        <f t="shared" si="152"/>
        <v>8.4571091551832289</v>
      </c>
      <c r="AR337" s="7"/>
      <c r="AS337" s="6">
        <f t="shared" si="153"/>
        <v>-1959021.6789249536</v>
      </c>
      <c r="AT337" s="6">
        <f t="shared" si="154"/>
        <v>-8.4571091551832289</v>
      </c>
      <c r="AU337" s="7"/>
      <c r="AV337" s="6">
        <f t="shared" si="155"/>
        <v>44235427.196265802</v>
      </c>
      <c r="AW337" s="6">
        <f t="shared" si="156"/>
        <v>190.96462297970922</v>
      </c>
      <c r="AX337" s="21"/>
      <c r="AY337" s="6">
        <f t="shared" si="157"/>
        <v>-1367026.739500432</v>
      </c>
      <c r="AZ337" s="6">
        <f t="shared" si="158"/>
        <v>462711.19582976663</v>
      </c>
      <c r="BA337" s="6">
        <f t="shared" si="159"/>
        <v>480586.56741717801</v>
      </c>
      <c r="BB337" s="6"/>
      <c r="BC337" s="6">
        <f t="shared" si="160"/>
        <v>-432665.24515850731</v>
      </c>
      <c r="BD337" s="6">
        <f t="shared" si="161"/>
        <v>8936.2689050207264</v>
      </c>
      <c r="BE337" s="6">
        <f t="shared" si="162"/>
        <v>-423728.97625348659</v>
      </c>
      <c r="BF337" s="6">
        <f t="shared" si="163"/>
        <v>-1.8678186389277736</v>
      </c>
      <c r="BG337" s="6">
        <f t="shared" si="164"/>
        <v>3.8577930189778738E-2</v>
      </c>
      <c r="BH337" s="6">
        <f t="shared" si="165"/>
        <v>-1.8292407087379947</v>
      </c>
      <c r="BI337" s="6"/>
      <c r="BJ337" s="6">
        <f t="shared" si="166"/>
        <v>432665.24515850731</v>
      </c>
      <c r="BK337" s="6">
        <f t="shared" si="167"/>
        <v>-8936.2689050207264</v>
      </c>
      <c r="BL337" s="6">
        <f t="shared" si="168"/>
        <v>423728.97625348659</v>
      </c>
      <c r="BM337" s="6">
        <f t="shared" si="169"/>
        <v>1.8678186389277736</v>
      </c>
      <c r="BN337" s="6">
        <f t="shared" si="170"/>
        <v>-3.8577930189778738E-2</v>
      </c>
      <c r="BO337" s="6">
        <f t="shared" si="171"/>
        <v>1.8292407087379947</v>
      </c>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8" t="s">
        <v>0</v>
      </c>
      <c r="DN337" s="84">
        <v>89710</v>
      </c>
      <c r="DY337" s="8" t="s">
        <v>0</v>
      </c>
      <c r="DZ337" s="8">
        <v>0</v>
      </c>
      <c r="EA337" s="8">
        <v>0</v>
      </c>
      <c r="EB337" s="8">
        <v>1</v>
      </c>
      <c r="EC337" s="8">
        <v>0</v>
      </c>
      <c r="ED337" s="8">
        <v>0</v>
      </c>
      <c r="EE337" s="8">
        <v>1</v>
      </c>
      <c r="EF337" s="8" t="s">
        <v>0</v>
      </c>
    </row>
    <row r="338" spans="1:136" ht="12.75" customHeight="1" x14ac:dyDescent="0.2">
      <c r="A338" s="9">
        <v>944</v>
      </c>
      <c r="B338" s="63"/>
      <c r="C338" s="9">
        <v>11</v>
      </c>
      <c r="D338" s="9" t="s">
        <v>82</v>
      </c>
      <c r="E338" s="9"/>
      <c r="F338" s="2">
        <v>7775</v>
      </c>
      <c r="H338" s="2">
        <v>7806</v>
      </c>
      <c r="I338" s="4">
        <v>93033.74251921149</v>
      </c>
      <c r="J338" s="4">
        <f t="shared" si="139"/>
        <v>11.965754664850353</v>
      </c>
      <c r="K338" s="4"/>
      <c r="L338" s="4">
        <v>311544.48181026499</v>
      </c>
      <c r="M338" s="4">
        <f t="shared" si="140"/>
        <v>39.910899540131311</v>
      </c>
      <c r="N338" s="21"/>
      <c r="O338" s="4">
        <f t="shared" si="141"/>
        <v>134618.65092427019</v>
      </c>
      <c r="P338" s="4">
        <f t="shared" si="142"/>
        <v>17.245535603929053</v>
      </c>
      <c r="Q338" s="21"/>
      <c r="R338" s="4">
        <f t="shared" si="143"/>
        <v>446163.13273453515</v>
      </c>
      <c r="S338" s="4">
        <f t="shared" si="144"/>
        <v>57.15643514406036</v>
      </c>
      <c r="T338" s="21"/>
      <c r="U338" s="21"/>
      <c r="V338" s="21"/>
      <c r="W338" s="22">
        <v>1171254.3632332992</v>
      </c>
      <c r="X338" s="6"/>
      <c r="Y338" s="2">
        <v>62408.531704050249</v>
      </c>
      <c r="Z338" s="82">
        <f t="shared" si="145"/>
        <v>43577.461944134928</v>
      </c>
      <c r="AA338" s="82">
        <f t="shared" si="146"/>
        <v>43583.907122438512</v>
      </c>
      <c r="AB338" s="2"/>
      <c r="AC338" s="2">
        <v>168684.166447428</v>
      </c>
      <c r="AD338" s="2">
        <v>149927.88059252899</v>
      </c>
      <c r="AE338" s="2">
        <v>-18756.285854899004</v>
      </c>
      <c r="AF338" s="2">
        <f t="shared" si="147"/>
        <v>-2.4123840327844377</v>
      </c>
      <c r="AG338" s="83"/>
      <c r="AH338" s="6">
        <v>699241.40447233641</v>
      </c>
      <c r="AI338" s="6">
        <v>13841.787909437457</v>
      </c>
      <c r="AJ338" s="6">
        <v>31854.22507053972</v>
      </c>
      <c r="AK338" s="30">
        <f t="shared" si="148"/>
        <v>8919.1830197511226</v>
      </c>
      <c r="AL338" s="6"/>
      <c r="AM338" s="6">
        <f t="shared" si="149"/>
        <v>-183267.26899501384</v>
      </c>
      <c r="AN338" s="6">
        <f t="shared" si="150"/>
        <v>43583.907122438512</v>
      </c>
      <c r="AO338" s="7"/>
      <c r="AP338" s="6">
        <f t="shared" si="151"/>
        <v>-139683.36187257533</v>
      </c>
      <c r="AQ338" s="6">
        <f t="shared" si="152"/>
        <v>-17.894358425899991</v>
      </c>
      <c r="AR338" s="7"/>
      <c r="AS338" s="6">
        <f t="shared" si="153"/>
        <v>139683.36187257533</v>
      </c>
      <c r="AT338" s="6">
        <f t="shared" si="154"/>
        <v>17.894358425899991</v>
      </c>
      <c r="AU338" s="7"/>
      <c r="AV338" s="6">
        <f t="shared" si="155"/>
        <v>451227.84368284035</v>
      </c>
      <c r="AW338" s="6">
        <f t="shared" si="156"/>
        <v>57.805257966031306</v>
      </c>
      <c r="AX338" s="21"/>
      <c r="AY338" s="6">
        <f t="shared" si="157"/>
        <v>-17696.259980883457</v>
      </c>
      <c r="AZ338" s="6">
        <f t="shared" si="158"/>
        <v>13841.787909437457</v>
      </c>
      <c r="BA338" s="6">
        <f t="shared" si="159"/>
        <v>8919.1830197511226</v>
      </c>
      <c r="BB338" s="6"/>
      <c r="BC338" s="6">
        <f t="shared" si="160"/>
        <v>2251.0751438064053</v>
      </c>
      <c r="BD338" s="6">
        <f t="shared" si="161"/>
        <v>2813.6358044987273</v>
      </c>
      <c r="BE338" s="6">
        <f t="shared" si="162"/>
        <v>5064.7109483051327</v>
      </c>
      <c r="BF338" s="6">
        <f t="shared" si="163"/>
        <v>0.28837754852759484</v>
      </c>
      <c r="BG338" s="6">
        <f t="shared" si="164"/>
        <v>0.36044527344334198</v>
      </c>
      <c r="BH338" s="6">
        <f t="shared" si="165"/>
        <v>0.64882282197093677</v>
      </c>
      <c r="BI338" s="6"/>
      <c r="BJ338" s="6">
        <f t="shared" si="166"/>
        <v>-2251.0751438064053</v>
      </c>
      <c r="BK338" s="6">
        <f t="shared" si="167"/>
        <v>-2813.6358044987273</v>
      </c>
      <c r="BL338" s="6">
        <f t="shared" si="168"/>
        <v>-5064.7109483051327</v>
      </c>
      <c r="BM338" s="6">
        <f t="shared" si="169"/>
        <v>-0.28837754852759484</v>
      </c>
      <c r="BN338" s="6">
        <f t="shared" si="170"/>
        <v>-0.36044527344334198</v>
      </c>
      <c r="BO338" s="6">
        <f t="shared" si="171"/>
        <v>-0.64882282197093677</v>
      </c>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8" t="s">
        <v>0</v>
      </c>
      <c r="DN338" s="84">
        <v>90238</v>
      </c>
      <c r="DY338" s="8" t="s">
        <v>0</v>
      </c>
      <c r="DZ338" s="8">
        <v>0</v>
      </c>
      <c r="EA338" s="8">
        <v>0</v>
      </c>
      <c r="EB338" s="8">
        <v>1</v>
      </c>
      <c r="EC338" s="8">
        <v>0</v>
      </c>
      <c r="ED338" s="8">
        <v>0</v>
      </c>
      <c r="EE338" s="8">
        <v>1</v>
      </c>
      <c r="EF338" s="8" t="s">
        <v>0</v>
      </c>
    </row>
    <row r="339" spans="1:136" ht="12.75" customHeight="1" x14ac:dyDescent="0.2">
      <c r="A339" s="9">
        <v>981</v>
      </c>
      <c r="B339" s="63"/>
      <c r="C339" s="9">
        <v>11</v>
      </c>
      <c r="D339" s="9" t="s">
        <v>89</v>
      </c>
      <c r="E339" s="9"/>
      <c r="F339" s="2">
        <v>9710</v>
      </c>
      <c r="H339" s="2">
        <v>10092</v>
      </c>
      <c r="I339" s="4">
        <v>1555545.6536292245</v>
      </c>
      <c r="J339" s="4">
        <f t="shared" si="139"/>
        <v>160.20037627489438</v>
      </c>
      <c r="K339" s="4"/>
      <c r="L339" s="4">
        <v>1426062.7902193172</v>
      </c>
      <c r="M339" s="4">
        <f t="shared" si="140"/>
        <v>141.30626141689626</v>
      </c>
      <c r="N339" s="21"/>
      <c r="O339" s="4">
        <f t="shared" si="141"/>
        <v>309110.1213387234</v>
      </c>
      <c r="P339" s="4">
        <f t="shared" si="142"/>
        <v>30.629223279699108</v>
      </c>
      <c r="Q339" s="21"/>
      <c r="R339" s="4">
        <f t="shared" si="143"/>
        <v>1735172.9115580407</v>
      </c>
      <c r="S339" s="4">
        <f t="shared" si="144"/>
        <v>171.93548469659538</v>
      </c>
      <c r="T339" s="21"/>
      <c r="U339" s="21"/>
      <c r="V339" s="21"/>
      <c r="W339" s="22">
        <v>1820295.6912883671</v>
      </c>
      <c r="X339" s="6"/>
      <c r="Y339" s="2">
        <v>54009.54552023932</v>
      </c>
      <c r="Z339" s="82">
        <f t="shared" si="145"/>
        <v>1240.0779903809525</v>
      </c>
      <c r="AA339" s="82">
        <f t="shared" si="146"/>
        <v>1240.2613999555761</v>
      </c>
      <c r="AB339" s="2"/>
      <c r="AC339" s="2">
        <v>110120.475671394</v>
      </c>
      <c r="AD339" s="2">
        <v>59348.425560917902</v>
      </c>
      <c r="AE339" s="2">
        <v>-50772.050110476099</v>
      </c>
      <c r="AF339" s="2">
        <f t="shared" si="147"/>
        <v>-5.2288414119954787</v>
      </c>
      <c r="AG339" s="83"/>
      <c r="AH339" s="6">
        <v>2163160.641921178</v>
      </c>
      <c r="AI339" s="6">
        <v>19773.982727767841</v>
      </c>
      <c r="AJ339" s="6">
        <v>33728.003015865506</v>
      </c>
      <c r="AK339" s="30">
        <f t="shared" si="148"/>
        <v>9443.8408444423421</v>
      </c>
      <c r="AL339" s="6"/>
      <c r="AM339" s="6">
        <f t="shared" si="149"/>
        <v>-284823.37447596836</v>
      </c>
      <c r="AN339" s="6">
        <f t="shared" si="150"/>
        <v>1240.2613999555761</v>
      </c>
      <c r="AO339" s="7"/>
      <c r="AP339" s="6">
        <f t="shared" si="151"/>
        <v>-283583.11307601281</v>
      </c>
      <c r="AQ339" s="6">
        <f t="shared" si="152"/>
        <v>-28.09979321006865</v>
      </c>
      <c r="AR339" s="7"/>
      <c r="AS339" s="6">
        <f t="shared" si="153"/>
        <v>283583.11307601281</v>
      </c>
      <c r="AT339" s="6">
        <f t="shared" si="154"/>
        <v>28.09979321006865</v>
      </c>
      <c r="AU339" s="7"/>
      <c r="AV339" s="6">
        <f t="shared" si="155"/>
        <v>1709645.90329533</v>
      </c>
      <c r="AW339" s="6">
        <f t="shared" si="156"/>
        <v>169.40605462696493</v>
      </c>
      <c r="AX339" s="21"/>
      <c r="AY339" s="6">
        <f t="shared" si="157"/>
        <v>-54744.83183492082</v>
      </c>
      <c r="AZ339" s="6">
        <f t="shared" si="158"/>
        <v>19773.982727767841</v>
      </c>
      <c r="BA339" s="6">
        <f t="shared" si="159"/>
        <v>9443.8408444423421</v>
      </c>
      <c r="BB339" s="6"/>
      <c r="BC339" s="6">
        <f t="shared" si="160"/>
        <v>-16082.837972583555</v>
      </c>
      <c r="BD339" s="6">
        <f t="shared" si="161"/>
        <v>-9444.1702901270528</v>
      </c>
      <c r="BE339" s="6">
        <f t="shared" si="162"/>
        <v>-25527.008262710609</v>
      </c>
      <c r="BF339" s="6">
        <f t="shared" si="163"/>
        <v>-1.5936224705294841</v>
      </c>
      <c r="BG339" s="6">
        <f t="shared" si="164"/>
        <v>-0.93580759910097633</v>
      </c>
      <c r="BH339" s="6">
        <f t="shared" si="165"/>
        <v>-2.5294300696304606</v>
      </c>
      <c r="BI339" s="6"/>
      <c r="BJ339" s="6">
        <f t="shared" si="166"/>
        <v>16082.837972583555</v>
      </c>
      <c r="BK339" s="6">
        <f t="shared" si="167"/>
        <v>9444.1702901270528</v>
      </c>
      <c r="BL339" s="6">
        <f t="shared" si="168"/>
        <v>25527.008262710609</v>
      </c>
      <c r="BM339" s="6">
        <f t="shared" si="169"/>
        <v>1.5936224705294841</v>
      </c>
      <c r="BN339" s="6">
        <f t="shared" si="170"/>
        <v>0.93580759910097633</v>
      </c>
      <c r="BO339" s="6">
        <f t="shared" si="171"/>
        <v>2.5294300696304606</v>
      </c>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8" t="s">
        <v>0</v>
      </c>
      <c r="DN339" s="84">
        <v>90838</v>
      </c>
      <c r="DY339" s="8" t="s">
        <v>0</v>
      </c>
      <c r="DZ339" s="8">
        <v>0</v>
      </c>
      <c r="EA339" s="8">
        <v>0</v>
      </c>
      <c r="EB339" s="8">
        <v>1</v>
      </c>
      <c r="EC339" s="8">
        <v>0</v>
      </c>
      <c r="ED339" s="8">
        <v>0</v>
      </c>
      <c r="EE339" s="8">
        <v>1</v>
      </c>
      <c r="EF339" s="8" t="s">
        <v>0</v>
      </c>
    </row>
    <row r="340" spans="1:136" ht="12.75" customHeight="1" x14ac:dyDescent="0.2">
      <c r="A340" s="9">
        <v>965</v>
      </c>
      <c r="B340" s="63"/>
      <c r="C340" s="9">
        <v>11</v>
      </c>
      <c r="D340" s="9" t="s">
        <v>92</v>
      </c>
      <c r="E340" s="9"/>
      <c r="F340" s="2">
        <v>10571</v>
      </c>
      <c r="H340" s="2">
        <v>10516</v>
      </c>
      <c r="I340" s="4">
        <v>421435.35075458046</v>
      </c>
      <c r="J340" s="4">
        <f t="shared" ref="J340:J374" si="172">I340/$F340</f>
        <v>39.867122387151682</v>
      </c>
      <c r="K340" s="4"/>
      <c r="L340" s="4">
        <v>312680.67867256049</v>
      </c>
      <c r="M340" s="4">
        <f t="shared" ref="M340:M375" si="173">L340/$H340</f>
        <v>29.73380360142264</v>
      </c>
      <c r="N340" s="21"/>
      <c r="O340" s="4">
        <f t="shared" ref="O340:O374" si="174">AS340+$BL340</f>
        <v>172772.66477047492</v>
      </c>
      <c r="P340" s="4">
        <f t="shared" ref="P340:P375" si="175">O340/$H340</f>
        <v>16.429504067180954</v>
      </c>
      <c r="Q340" s="21"/>
      <c r="R340" s="4">
        <f t="shared" ref="R340:R374" si="176">$L340+O340</f>
        <v>485453.34344303538</v>
      </c>
      <c r="S340" s="4">
        <f t="shared" ref="S340:S375" si="177">R340/$H340</f>
        <v>46.163307668603593</v>
      </c>
      <c r="T340" s="21"/>
      <c r="U340" s="21"/>
      <c r="V340" s="21"/>
      <c r="W340" s="22">
        <v>2570834.0520333881</v>
      </c>
      <c r="X340" s="6"/>
      <c r="Y340" s="2">
        <v>909395.01965883025</v>
      </c>
      <c r="Z340" s="82">
        <f t="shared" ref="Z340:Z374" si="178">Y340+AF340*H340</f>
        <v>220035.03949077567</v>
      </c>
      <c r="AA340" s="82">
        <f t="shared" ref="AA340:AA374" si="179">Z340*$Y$18/Z$18</f>
        <v>220067.58303505942</v>
      </c>
      <c r="AB340" s="2"/>
      <c r="AC340" s="2">
        <v>766408.13993025897</v>
      </c>
      <c r="AD340" s="2">
        <v>73442.720535383996</v>
      </c>
      <c r="AE340" s="2">
        <v>-692965.41939487495</v>
      </c>
      <c r="AF340" s="2">
        <f t="shared" ref="AF340:AF375" si="180">AE340/F340</f>
        <v>-65.553440487643073</v>
      </c>
      <c r="AG340" s="83"/>
      <c r="AH340" s="6">
        <v>1099585.2736206457</v>
      </c>
      <c r="AI340" s="6">
        <v>25706.177546098173</v>
      </c>
      <c r="AJ340" s="6">
        <v>41223.114797169015</v>
      </c>
      <c r="AK340" s="30">
        <f t="shared" ref="AK340:AK374" si="181">AJ340*AK$9</f>
        <v>11542.472143207326</v>
      </c>
      <c r="AL340" s="6"/>
      <c r="AM340" s="6">
        <f t="shared" ref="AM340:AM374" si="182">-W340*(AA$18/W$17)</f>
        <v>-402260.815878555</v>
      </c>
      <c r="AN340" s="6">
        <f t="shared" ref="AN340:AN374" si="183">AA340</f>
        <v>220067.58303505942</v>
      </c>
      <c r="AO340" s="7"/>
      <c r="AP340" s="6">
        <f t="shared" ref="AP340:AP374" si="184">$AM340+AN340</f>
        <v>-182193.23284349559</v>
      </c>
      <c r="AQ340" s="6">
        <f t="shared" ref="AQ340:AQ375" si="185">AP340/$H340</f>
        <v>-17.325335949362454</v>
      </c>
      <c r="AR340" s="7"/>
      <c r="AS340" s="6">
        <f t="shared" ref="AS340:AS374" si="186">-AP340</f>
        <v>182193.23284349559</v>
      </c>
      <c r="AT340" s="6">
        <f t="shared" ref="AT340:AT375" si="187">AS340/$H340</f>
        <v>17.325335949362454</v>
      </c>
      <c r="AU340" s="7"/>
      <c r="AV340" s="6">
        <f t="shared" ref="AV340:AV374" si="188">$L340+AS340</f>
        <v>494873.91151605605</v>
      </c>
      <c r="AW340" s="6">
        <f t="shared" ref="AW340:AW375" si="189">AV340/$H340</f>
        <v>47.05913955078509</v>
      </c>
      <c r="AX340" s="21"/>
      <c r="AY340" s="6">
        <f t="shared" ref="AY340:AY374" si="190">-AH340*($AI$17+$AK$17)/$AH$17</f>
        <v>-27828.081616284839</v>
      </c>
      <c r="AZ340" s="6">
        <f t="shared" ref="AZ340:AZ374" si="191">AI340</f>
        <v>25706.177546098173</v>
      </c>
      <c r="BA340" s="6">
        <f t="shared" ref="BA340:BA374" si="192">AK340</f>
        <v>11542.472143207326</v>
      </c>
      <c r="BB340" s="6"/>
      <c r="BC340" s="6">
        <f t="shared" ref="BC340:BC374" si="193">$AY340*(AZ$10/-$AY$10)+AZ340</f>
        <v>7479.3148541321862</v>
      </c>
      <c r="BD340" s="6">
        <f t="shared" ref="BD340:BD374" si="194">$AY340*(BA$10/-$AY$10)+BA340</f>
        <v>1941.2532188884925</v>
      </c>
      <c r="BE340" s="6">
        <f t="shared" ref="BE340:BE374" si="195">BC340+BD340</f>
        <v>9420.5680730206786</v>
      </c>
      <c r="BF340" s="6">
        <f t="shared" ref="BF340:BF375" si="196">BC340/$H340</f>
        <v>0.7112319184226118</v>
      </c>
      <c r="BG340" s="6">
        <f t="shared" ref="BG340:BG375" si="197">BD340/$H340</f>
        <v>0.18459996375889051</v>
      </c>
      <c r="BH340" s="6">
        <f t="shared" ref="BH340:BH375" si="198">BE340/$H340</f>
        <v>0.89583188218150234</v>
      </c>
      <c r="BI340" s="6"/>
      <c r="BJ340" s="6">
        <f t="shared" ref="BJ340:BJ374" si="199">-BC340</f>
        <v>-7479.3148541321862</v>
      </c>
      <c r="BK340" s="6">
        <f t="shared" ref="BK340:BK374" si="200">-BD340</f>
        <v>-1941.2532188884925</v>
      </c>
      <c r="BL340" s="6">
        <f t="shared" ref="BL340:BL374" si="201">-BE340</f>
        <v>-9420.5680730206786</v>
      </c>
      <c r="BM340" s="6">
        <f t="shared" ref="BM340:BM375" si="202">BJ340/$H340</f>
        <v>-0.7112319184226118</v>
      </c>
      <c r="BN340" s="6">
        <f t="shared" ref="BN340:BN375" si="203">BK340/$H340</f>
        <v>-0.18459996375889051</v>
      </c>
      <c r="BO340" s="6">
        <f t="shared" ref="BO340:BO375" si="204">BL340/$H340</f>
        <v>-0.89583188218150234</v>
      </c>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8" t="s">
        <v>0</v>
      </c>
      <c r="DN340" s="84">
        <v>91451</v>
      </c>
      <c r="DY340" s="8" t="s">
        <v>0</v>
      </c>
      <c r="DZ340" s="8">
        <v>0</v>
      </c>
      <c r="EA340" s="8">
        <v>0</v>
      </c>
      <c r="EB340" s="8">
        <v>1</v>
      </c>
      <c r="EC340" s="8">
        <v>0</v>
      </c>
      <c r="ED340" s="8">
        <v>0</v>
      </c>
      <c r="EE340" s="8">
        <v>1</v>
      </c>
      <c r="EF340" s="8" t="s">
        <v>0</v>
      </c>
    </row>
    <row r="341" spans="1:136" ht="12.75" customHeight="1" x14ac:dyDescent="0.2">
      <c r="A341" s="9">
        <v>986</v>
      </c>
      <c r="B341" s="63"/>
      <c r="C341" s="9">
        <v>11</v>
      </c>
      <c r="D341" s="9" t="s">
        <v>104</v>
      </c>
      <c r="E341" s="9"/>
      <c r="F341" s="2">
        <v>12462</v>
      </c>
      <c r="H341" s="2">
        <v>12452</v>
      </c>
      <c r="I341" s="4">
        <v>365995.31371992244</v>
      </c>
      <c r="J341" s="4">
        <f t="shared" si="172"/>
        <v>29.368906573577473</v>
      </c>
      <c r="K341" s="4"/>
      <c r="L341" s="4">
        <v>439799.80244754814</v>
      </c>
      <c r="M341" s="4">
        <f t="shared" si="173"/>
        <v>35.319611503979132</v>
      </c>
      <c r="N341" s="21"/>
      <c r="O341" s="4">
        <f t="shared" si="174"/>
        <v>202716.87249964147</v>
      </c>
      <c r="P341" s="4">
        <f t="shared" si="175"/>
        <v>16.279864479572876</v>
      </c>
      <c r="Q341" s="21"/>
      <c r="R341" s="4">
        <f t="shared" si="176"/>
        <v>642516.67494718963</v>
      </c>
      <c r="S341" s="4">
        <f t="shared" si="177"/>
        <v>51.599475983552011</v>
      </c>
      <c r="T341" s="21"/>
      <c r="U341" s="21"/>
      <c r="V341" s="21"/>
      <c r="W341" s="22">
        <v>2470203.6232753769</v>
      </c>
      <c r="X341" s="6"/>
      <c r="Y341" s="2">
        <v>278307.45277606498</v>
      </c>
      <c r="Z341" s="82">
        <f t="shared" si="178"/>
        <v>183096.01744993357</v>
      </c>
      <c r="AA341" s="82">
        <f t="shared" si="179"/>
        <v>183123.09765209525</v>
      </c>
      <c r="AB341" s="2"/>
      <c r="AC341" s="2">
        <v>237190.805664385</v>
      </c>
      <c r="AD341" s="2">
        <v>141902.90757297401</v>
      </c>
      <c r="AE341" s="2">
        <v>-95287.898091410985</v>
      </c>
      <c r="AF341" s="2">
        <f t="shared" si="180"/>
        <v>-7.6462765279578706</v>
      </c>
      <c r="AG341" s="83"/>
      <c r="AH341" s="6">
        <v>966764.71783849399</v>
      </c>
      <c r="AI341" s="6">
        <v>17796.584454991047</v>
      </c>
      <c r="AJ341" s="6">
        <v>26232.891234562092</v>
      </c>
      <c r="AK341" s="30">
        <f t="shared" si="181"/>
        <v>7345.2095456773868</v>
      </c>
      <c r="AL341" s="6"/>
      <c r="AM341" s="6">
        <f t="shared" si="182"/>
        <v>-386515.07828713435</v>
      </c>
      <c r="AN341" s="6">
        <f t="shared" si="183"/>
        <v>183123.09765209525</v>
      </c>
      <c r="AO341" s="7"/>
      <c r="AP341" s="6">
        <f t="shared" si="184"/>
        <v>-203391.9806350391</v>
      </c>
      <c r="AQ341" s="6">
        <f t="shared" si="185"/>
        <v>-16.334081323083769</v>
      </c>
      <c r="AR341" s="7"/>
      <c r="AS341" s="6">
        <f t="shared" si="186"/>
        <v>203391.9806350391</v>
      </c>
      <c r="AT341" s="6">
        <f t="shared" si="187"/>
        <v>16.334081323083769</v>
      </c>
      <c r="AU341" s="7"/>
      <c r="AV341" s="6">
        <f t="shared" si="188"/>
        <v>643191.78308258718</v>
      </c>
      <c r="AW341" s="6">
        <f t="shared" si="189"/>
        <v>51.653692827062898</v>
      </c>
      <c r="AX341" s="21"/>
      <c r="AY341" s="6">
        <f t="shared" si="190"/>
        <v>-24466.685865270818</v>
      </c>
      <c r="AZ341" s="6">
        <f t="shared" si="191"/>
        <v>17796.584454991047</v>
      </c>
      <c r="BA341" s="6">
        <f t="shared" si="192"/>
        <v>7345.2095456773868</v>
      </c>
      <c r="BB341" s="6"/>
      <c r="BC341" s="6">
        <f t="shared" si="193"/>
        <v>1771.3718678327477</v>
      </c>
      <c r="BD341" s="6">
        <f t="shared" si="194"/>
        <v>-1096.2637324351172</v>
      </c>
      <c r="BE341" s="6">
        <f t="shared" si="195"/>
        <v>675.10813539763058</v>
      </c>
      <c r="BF341" s="6">
        <f t="shared" si="196"/>
        <v>0.14225601251467618</v>
      </c>
      <c r="BG341" s="6">
        <f t="shared" si="197"/>
        <v>-8.8039169003783904E-2</v>
      </c>
      <c r="BH341" s="6">
        <f t="shared" si="198"/>
        <v>5.4216843510892274E-2</v>
      </c>
      <c r="BI341" s="6"/>
      <c r="BJ341" s="6">
        <f t="shared" si="199"/>
        <v>-1771.3718678327477</v>
      </c>
      <c r="BK341" s="6">
        <f t="shared" si="200"/>
        <v>1096.2637324351172</v>
      </c>
      <c r="BL341" s="6">
        <f t="shared" si="201"/>
        <v>-675.10813539763058</v>
      </c>
      <c r="BM341" s="6">
        <f t="shared" si="202"/>
        <v>-0.14225601251467618</v>
      </c>
      <c r="BN341" s="6">
        <f t="shared" si="203"/>
        <v>8.8039169003783904E-2</v>
      </c>
      <c r="BO341" s="6">
        <f t="shared" si="204"/>
        <v>-5.4216843510892274E-2</v>
      </c>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8" t="s">
        <v>0</v>
      </c>
      <c r="DN341" s="84">
        <v>91524</v>
      </c>
      <c r="DY341" s="8" t="s">
        <v>0</v>
      </c>
      <c r="DZ341" s="8">
        <v>0</v>
      </c>
      <c r="EA341" s="8">
        <v>0</v>
      </c>
      <c r="EB341" s="8">
        <v>1</v>
      </c>
      <c r="EC341" s="8">
        <v>0</v>
      </c>
      <c r="ED341" s="8">
        <v>0</v>
      </c>
      <c r="EE341" s="8">
        <v>1</v>
      </c>
      <c r="EF341" s="8" t="s">
        <v>0</v>
      </c>
    </row>
    <row r="342" spans="1:136" ht="12.75" customHeight="1" x14ac:dyDescent="0.2">
      <c r="A342" s="9">
        <v>893</v>
      </c>
      <c r="B342" s="63"/>
      <c r="C342" s="9">
        <v>11</v>
      </c>
      <c r="D342" s="9" t="s">
        <v>108</v>
      </c>
      <c r="E342" s="9"/>
      <c r="F342" s="2">
        <v>13095</v>
      </c>
      <c r="H342" s="2">
        <v>13140</v>
      </c>
      <c r="I342" s="4">
        <v>14224.695796656189</v>
      </c>
      <c r="J342" s="4">
        <f t="shared" si="172"/>
        <v>1.0862692475491553</v>
      </c>
      <c r="K342" s="4"/>
      <c r="L342" s="4">
        <v>-3164.3597997068428</v>
      </c>
      <c r="M342" s="4">
        <f t="shared" si="173"/>
        <v>-0.24081885842517828</v>
      </c>
      <c r="N342" s="21"/>
      <c r="O342" s="4">
        <f t="shared" si="174"/>
        <v>30143.546521187633</v>
      </c>
      <c r="P342" s="4">
        <f t="shared" si="175"/>
        <v>2.2940294156154972</v>
      </c>
      <c r="Q342" s="21"/>
      <c r="R342" s="4">
        <f t="shared" si="176"/>
        <v>26979.18672148079</v>
      </c>
      <c r="S342" s="4">
        <f t="shared" si="177"/>
        <v>2.0532105571903188</v>
      </c>
      <c r="T342" s="21"/>
      <c r="U342" s="21"/>
      <c r="V342" s="21"/>
      <c r="W342" s="22">
        <v>2749732.8977684928</v>
      </c>
      <c r="X342" s="6"/>
      <c r="Y342" s="2">
        <v>431989.71286746114</v>
      </c>
      <c r="Z342" s="82">
        <f t="shared" si="178"/>
        <v>373979.07349994878</v>
      </c>
      <c r="AA342" s="82">
        <f t="shared" si="179"/>
        <v>374034.38562009024</v>
      </c>
      <c r="AB342" s="2"/>
      <c r="AC342" s="2">
        <v>267119.66216925997</v>
      </c>
      <c r="AD342" s="2">
        <v>209307.689374924</v>
      </c>
      <c r="AE342" s="2">
        <v>-57811.972794335976</v>
      </c>
      <c r="AF342" s="2">
        <f t="shared" si="180"/>
        <v>-4.4148127372536061</v>
      </c>
      <c r="AG342" s="83"/>
      <c r="AH342" s="6">
        <v>1360023.4688315515</v>
      </c>
      <c r="AI342" s="6">
        <v>31638.372364428556</v>
      </c>
      <c r="AJ342" s="6">
        <v>103057.78699292231</v>
      </c>
      <c r="AK342" s="30">
        <f t="shared" si="181"/>
        <v>28856.18035801825</v>
      </c>
      <c r="AL342" s="6"/>
      <c r="AM342" s="6">
        <f t="shared" si="182"/>
        <v>-430253.28609973297</v>
      </c>
      <c r="AN342" s="6">
        <f t="shared" si="183"/>
        <v>374034.38562009024</v>
      </c>
      <c r="AO342" s="7"/>
      <c r="AP342" s="6">
        <f t="shared" si="184"/>
        <v>-56218.900479642733</v>
      </c>
      <c r="AQ342" s="6">
        <f t="shared" si="185"/>
        <v>-4.2784551354370421</v>
      </c>
      <c r="AR342" s="7"/>
      <c r="AS342" s="6">
        <f t="shared" si="186"/>
        <v>56218.900479642733</v>
      </c>
      <c r="AT342" s="6">
        <f t="shared" si="187"/>
        <v>4.2784551354370421</v>
      </c>
      <c r="AU342" s="7"/>
      <c r="AV342" s="6">
        <f t="shared" si="188"/>
        <v>53054.54067993589</v>
      </c>
      <c r="AW342" s="6">
        <f t="shared" si="189"/>
        <v>4.0376362770118641</v>
      </c>
      <c r="AX342" s="21"/>
      <c r="AY342" s="6">
        <f t="shared" si="190"/>
        <v>-34419.198763991728</v>
      </c>
      <c r="AZ342" s="6">
        <f t="shared" si="191"/>
        <v>31638.372364428556</v>
      </c>
      <c r="BA342" s="6">
        <f t="shared" si="192"/>
        <v>28856.18035801825</v>
      </c>
      <c r="BB342" s="6"/>
      <c r="BC342" s="6">
        <f t="shared" si="193"/>
        <v>9094.45365349454</v>
      </c>
      <c r="BD342" s="6">
        <f t="shared" si="194"/>
        <v>16980.90030496056</v>
      </c>
      <c r="BE342" s="6">
        <f t="shared" si="195"/>
        <v>26075.3539584551</v>
      </c>
      <c r="BF342" s="6">
        <f t="shared" si="196"/>
        <v>0.6921197605399193</v>
      </c>
      <c r="BG342" s="6">
        <f t="shared" si="197"/>
        <v>1.2923059592816255</v>
      </c>
      <c r="BH342" s="6">
        <f t="shared" si="198"/>
        <v>1.9844257198215449</v>
      </c>
      <c r="BI342" s="6"/>
      <c r="BJ342" s="6">
        <f t="shared" si="199"/>
        <v>-9094.45365349454</v>
      </c>
      <c r="BK342" s="6">
        <f t="shared" si="200"/>
        <v>-16980.90030496056</v>
      </c>
      <c r="BL342" s="6">
        <f t="shared" si="201"/>
        <v>-26075.3539584551</v>
      </c>
      <c r="BM342" s="6">
        <f t="shared" si="202"/>
        <v>-0.6921197605399193</v>
      </c>
      <c r="BN342" s="6">
        <f t="shared" si="203"/>
        <v>-1.2923059592816255</v>
      </c>
      <c r="BO342" s="6">
        <f t="shared" si="204"/>
        <v>-1.9844257198215449</v>
      </c>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8" t="s">
        <v>0</v>
      </c>
      <c r="DN342" s="84">
        <v>92661</v>
      </c>
      <c r="DY342" s="8" t="s">
        <v>0</v>
      </c>
      <c r="DZ342" s="8">
        <v>0</v>
      </c>
      <c r="EA342" s="8">
        <v>0</v>
      </c>
      <c r="EB342" s="8">
        <v>1</v>
      </c>
      <c r="EC342" s="8">
        <v>0</v>
      </c>
      <c r="ED342" s="8">
        <v>0</v>
      </c>
      <c r="EE342" s="8">
        <v>1</v>
      </c>
      <c r="EF342" s="8" t="s">
        <v>0</v>
      </c>
    </row>
    <row r="343" spans="1:136" ht="12.75" customHeight="1" x14ac:dyDescent="0.2">
      <c r="A343" s="9">
        <v>889</v>
      </c>
      <c r="B343" s="63"/>
      <c r="C343" s="9">
        <v>11</v>
      </c>
      <c r="D343" s="9" t="s">
        <v>110</v>
      </c>
      <c r="E343" s="9"/>
      <c r="F343" s="2">
        <v>13405</v>
      </c>
      <c r="H343" s="2">
        <v>13519</v>
      </c>
      <c r="I343" s="4">
        <v>1267725.2889179364</v>
      </c>
      <c r="J343" s="4">
        <f t="shared" si="172"/>
        <v>94.57107712927538</v>
      </c>
      <c r="K343" s="4"/>
      <c r="L343" s="4">
        <v>1289717.2406880881</v>
      </c>
      <c r="M343" s="4">
        <f t="shared" si="173"/>
        <v>95.40034327155027</v>
      </c>
      <c r="N343" s="21"/>
      <c r="O343" s="4">
        <f t="shared" si="174"/>
        <v>180456.55443832625</v>
      </c>
      <c r="P343" s="4">
        <f t="shared" si="175"/>
        <v>13.348365592005788</v>
      </c>
      <c r="Q343" s="21"/>
      <c r="R343" s="4">
        <f t="shared" si="176"/>
        <v>1470173.7951264144</v>
      </c>
      <c r="S343" s="4">
        <f t="shared" si="177"/>
        <v>108.74870886355606</v>
      </c>
      <c r="T343" s="21"/>
      <c r="U343" s="21"/>
      <c r="V343" s="21"/>
      <c r="W343" s="22">
        <v>2864996.38673421</v>
      </c>
      <c r="X343" s="6"/>
      <c r="Y343" s="2">
        <v>271244.34071507805</v>
      </c>
      <c r="Z343" s="82">
        <f t="shared" si="178"/>
        <v>264896.50286741793</v>
      </c>
      <c r="AA343" s="82">
        <f t="shared" si="179"/>
        <v>264935.68149592925</v>
      </c>
      <c r="AB343" s="2"/>
      <c r="AC343" s="2">
        <v>252400.66952187699</v>
      </c>
      <c r="AD343" s="2">
        <v>246106.36030167699</v>
      </c>
      <c r="AE343" s="2">
        <v>-6294.3092201999971</v>
      </c>
      <c r="AF343" s="2">
        <f t="shared" si="180"/>
        <v>-0.4695493636851919</v>
      </c>
      <c r="AG343" s="83"/>
      <c r="AH343" s="6">
        <v>1606149.524118528</v>
      </c>
      <c r="AI343" s="6">
        <v>25706.177546098173</v>
      </c>
      <c r="AJ343" s="6">
        <v>63708.450141079345</v>
      </c>
      <c r="AK343" s="30">
        <f t="shared" si="181"/>
        <v>17838.36603950222</v>
      </c>
      <c r="AL343" s="6"/>
      <c r="AM343" s="6">
        <f t="shared" si="182"/>
        <v>-448288.67234945425</v>
      </c>
      <c r="AN343" s="6">
        <f t="shared" si="183"/>
        <v>264935.68149592925</v>
      </c>
      <c r="AO343" s="7"/>
      <c r="AP343" s="6">
        <f t="shared" si="184"/>
        <v>-183352.990853525</v>
      </c>
      <c r="AQ343" s="6">
        <f t="shared" si="185"/>
        <v>-13.562614901510836</v>
      </c>
      <c r="AR343" s="7"/>
      <c r="AS343" s="6">
        <f t="shared" si="186"/>
        <v>183352.990853525</v>
      </c>
      <c r="AT343" s="6">
        <f t="shared" si="187"/>
        <v>13.562614901510836</v>
      </c>
      <c r="AU343" s="7"/>
      <c r="AV343" s="6">
        <f t="shared" si="188"/>
        <v>1473070.2315416131</v>
      </c>
      <c r="AW343" s="6">
        <f t="shared" si="189"/>
        <v>108.96295817306111</v>
      </c>
      <c r="AX343" s="21"/>
      <c r="AY343" s="6">
        <f t="shared" si="190"/>
        <v>-40648.107170401672</v>
      </c>
      <c r="AZ343" s="6">
        <f t="shared" si="191"/>
        <v>25706.177546098173</v>
      </c>
      <c r="BA343" s="6">
        <f t="shared" si="192"/>
        <v>17838.36603950222</v>
      </c>
      <c r="BB343" s="6"/>
      <c r="BC343" s="6">
        <f t="shared" si="193"/>
        <v>-917.55736668382087</v>
      </c>
      <c r="BD343" s="6">
        <f t="shared" si="194"/>
        <v>3813.9937818825656</v>
      </c>
      <c r="BE343" s="6">
        <f t="shared" si="195"/>
        <v>2896.4364151987447</v>
      </c>
      <c r="BF343" s="6">
        <f t="shared" si="196"/>
        <v>-6.7871689228775858E-2</v>
      </c>
      <c r="BG343" s="6">
        <f t="shared" si="197"/>
        <v>0.2821209987338239</v>
      </c>
      <c r="BH343" s="6">
        <f t="shared" si="198"/>
        <v>0.21424930950504806</v>
      </c>
      <c r="BI343" s="6"/>
      <c r="BJ343" s="6">
        <f t="shared" si="199"/>
        <v>917.55736668382087</v>
      </c>
      <c r="BK343" s="6">
        <f t="shared" si="200"/>
        <v>-3813.9937818825656</v>
      </c>
      <c r="BL343" s="6">
        <f t="shared" si="201"/>
        <v>-2896.4364151987447</v>
      </c>
      <c r="BM343" s="6">
        <f t="shared" si="202"/>
        <v>6.7871689228775858E-2</v>
      </c>
      <c r="BN343" s="6">
        <f t="shared" si="203"/>
        <v>-0.2821209987338239</v>
      </c>
      <c r="BO343" s="6">
        <f t="shared" si="204"/>
        <v>-0.21424930950504806</v>
      </c>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8" t="s">
        <v>0</v>
      </c>
      <c r="DN343" s="84">
        <v>99957</v>
      </c>
      <c r="DY343" s="8" t="s">
        <v>0</v>
      </c>
      <c r="DZ343" s="8">
        <v>0</v>
      </c>
      <c r="EA343" s="8">
        <v>0</v>
      </c>
      <c r="EB343" s="8">
        <v>1</v>
      </c>
      <c r="EC343" s="8">
        <v>0</v>
      </c>
      <c r="ED343" s="8">
        <v>0</v>
      </c>
      <c r="EE343" s="8">
        <v>1</v>
      </c>
      <c r="EF343" s="8" t="s">
        <v>0</v>
      </c>
    </row>
    <row r="344" spans="1:136" ht="12.75" customHeight="1" x14ac:dyDescent="0.2">
      <c r="A344" s="9">
        <v>1729</v>
      </c>
      <c r="B344" s="63"/>
      <c r="C344" s="9">
        <v>11</v>
      </c>
      <c r="D344" s="9" t="s">
        <v>116</v>
      </c>
      <c r="E344" s="9"/>
      <c r="F344" s="2">
        <v>14337</v>
      </c>
      <c r="H344" s="2">
        <v>14246</v>
      </c>
      <c r="I344" s="4">
        <v>1125730.714659516</v>
      </c>
      <c r="J344" s="4">
        <f t="shared" si="172"/>
        <v>78.519265861722531</v>
      </c>
      <c r="K344" s="4"/>
      <c r="L344" s="4">
        <v>1224904.7348875599</v>
      </c>
      <c r="M344" s="4">
        <f t="shared" si="173"/>
        <v>85.982362409627953</v>
      </c>
      <c r="N344" s="21"/>
      <c r="O344" s="4">
        <f t="shared" si="174"/>
        <v>161034.3080306529</v>
      </c>
      <c r="P344" s="4">
        <f t="shared" si="175"/>
        <v>11.303826198978864</v>
      </c>
      <c r="Q344" s="21"/>
      <c r="R344" s="4">
        <f t="shared" si="176"/>
        <v>1385939.0429182127</v>
      </c>
      <c r="S344" s="4">
        <f t="shared" si="177"/>
        <v>97.286188608606821</v>
      </c>
      <c r="T344" s="21"/>
      <c r="U344" s="21"/>
      <c r="V344" s="21"/>
      <c r="W344" s="22">
        <v>2408327.208462195</v>
      </c>
      <c r="X344" s="6"/>
      <c r="Y344" s="2">
        <v>229937.46233650442</v>
      </c>
      <c r="Z344" s="82">
        <f t="shared" si="178"/>
        <v>225195.5160749286</v>
      </c>
      <c r="AA344" s="82">
        <f t="shared" si="179"/>
        <v>225228.82286218781</v>
      </c>
      <c r="AB344" s="2"/>
      <c r="AC344" s="2">
        <v>104795.390485646</v>
      </c>
      <c r="AD344" s="2">
        <v>100023.153819058</v>
      </c>
      <c r="AE344" s="2">
        <v>-4772.2366665879963</v>
      </c>
      <c r="AF344" s="2">
        <f t="shared" si="180"/>
        <v>-0.33286159354034989</v>
      </c>
      <c r="AG344" s="83"/>
      <c r="AH344" s="6">
        <v>1366049.6161040165</v>
      </c>
      <c r="AI344" s="6">
        <v>17796.584454991047</v>
      </c>
      <c r="AJ344" s="6">
        <v>26232.891234562092</v>
      </c>
      <c r="AK344" s="30">
        <f t="shared" si="181"/>
        <v>7345.2095456773868</v>
      </c>
      <c r="AL344" s="6"/>
      <c r="AM344" s="6">
        <f t="shared" si="182"/>
        <v>-376833.21761366789</v>
      </c>
      <c r="AN344" s="6">
        <f t="shared" si="183"/>
        <v>225228.82286218781</v>
      </c>
      <c r="AO344" s="7"/>
      <c r="AP344" s="6">
        <f t="shared" si="184"/>
        <v>-151604.39475148008</v>
      </c>
      <c r="AQ344" s="6">
        <f t="shared" si="185"/>
        <v>-10.641892092621092</v>
      </c>
      <c r="AR344" s="7"/>
      <c r="AS344" s="6">
        <f t="shared" si="186"/>
        <v>151604.39475148008</v>
      </c>
      <c r="AT344" s="6">
        <f t="shared" si="187"/>
        <v>10.641892092621092</v>
      </c>
      <c r="AU344" s="7"/>
      <c r="AV344" s="6">
        <f t="shared" si="188"/>
        <v>1376509.12963904</v>
      </c>
      <c r="AW344" s="6">
        <f t="shared" si="189"/>
        <v>96.624254502249045</v>
      </c>
      <c r="AX344" s="21"/>
      <c r="AY344" s="6">
        <f t="shared" si="190"/>
        <v>-34571.707279841277</v>
      </c>
      <c r="AZ344" s="6">
        <f t="shared" si="191"/>
        <v>17796.584454991047</v>
      </c>
      <c r="BA344" s="6">
        <f t="shared" si="192"/>
        <v>7345.2095456773868</v>
      </c>
      <c r="BB344" s="6"/>
      <c r="BC344" s="6">
        <f t="shared" si="193"/>
        <v>-4847.2244250201838</v>
      </c>
      <c r="BD344" s="6">
        <f t="shared" si="194"/>
        <v>-4582.6888541526378</v>
      </c>
      <c r="BE344" s="6">
        <f t="shared" si="195"/>
        <v>-9429.9132791728225</v>
      </c>
      <c r="BF344" s="6">
        <f t="shared" si="196"/>
        <v>-0.34025160922505854</v>
      </c>
      <c r="BG344" s="6">
        <f t="shared" si="197"/>
        <v>-0.32168249713271357</v>
      </c>
      <c r="BH344" s="6">
        <f t="shared" si="198"/>
        <v>-0.66193410635777217</v>
      </c>
      <c r="BI344" s="6"/>
      <c r="BJ344" s="6">
        <f t="shared" si="199"/>
        <v>4847.2244250201838</v>
      </c>
      <c r="BK344" s="6">
        <f t="shared" si="200"/>
        <v>4582.6888541526378</v>
      </c>
      <c r="BL344" s="6">
        <f t="shared" si="201"/>
        <v>9429.9132791728225</v>
      </c>
      <c r="BM344" s="6">
        <f t="shared" si="202"/>
        <v>0.34025160922505854</v>
      </c>
      <c r="BN344" s="6">
        <f t="shared" si="203"/>
        <v>0.32168249713271357</v>
      </c>
      <c r="BO344" s="6">
        <f t="shared" si="204"/>
        <v>0.66193410635777217</v>
      </c>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8" t="s">
        <v>0</v>
      </c>
      <c r="DN344" s="84">
        <v>101603</v>
      </c>
      <c r="DY344" s="8" t="s">
        <v>0</v>
      </c>
      <c r="DZ344" s="8">
        <v>0</v>
      </c>
      <c r="EA344" s="8">
        <v>0</v>
      </c>
      <c r="EB344" s="8">
        <v>0</v>
      </c>
      <c r="EC344" s="8">
        <v>1</v>
      </c>
      <c r="ED344" s="8">
        <v>0</v>
      </c>
      <c r="EE344" s="8">
        <v>1</v>
      </c>
      <c r="EF344" s="8" t="s">
        <v>0</v>
      </c>
    </row>
    <row r="345" spans="1:136" ht="12.75" customHeight="1" x14ac:dyDescent="0.2">
      <c r="A345" s="9">
        <v>888</v>
      </c>
      <c r="B345" s="63"/>
      <c r="C345" s="9">
        <v>11</v>
      </c>
      <c r="D345" s="9" t="s">
        <v>124</v>
      </c>
      <c r="E345" s="9"/>
      <c r="F345" s="2">
        <v>15951</v>
      </c>
      <c r="H345" s="2">
        <v>15929</v>
      </c>
      <c r="I345" s="4">
        <v>-1023716.5292510062</v>
      </c>
      <c r="J345" s="4">
        <f t="shared" si="172"/>
        <v>-64.178830747351654</v>
      </c>
      <c r="K345" s="4"/>
      <c r="L345" s="4">
        <v>-630339.80644448241</v>
      </c>
      <c r="M345" s="4">
        <f t="shared" si="173"/>
        <v>-39.571837933610546</v>
      </c>
      <c r="N345" s="21"/>
      <c r="O345" s="4">
        <f t="shared" si="174"/>
        <v>-353863.93131758156</v>
      </c>
      <c r="P345" s="4">
        <f t="shared" si="175"/>
        <v>-22.215075103118938</v>
      </c>
      <c r="Q345" s="21"/>
      <c r="R345" s="4">
        <f t="shared" si="176"/>
        <v>-984203.73776206397</v>
      </c>
      <c r="S345" s="4">
        <f t="shared" si="177"/>
        <v>-61.786913036729487</v>
      </c>
      <c r="T345" s="21"/>
      <c r="U345" s="21"/>
      <c r="V345" s="21"/>
      <c r="W345" s="22">
        <v>3107801.8081868058</v>
      </c>
      <c r="X345" s="6"/>
      <c r="Y345" s="2">
        <v>458857.80352621077</v>
      </c>
      <c r="Z345" s="82">
        <f t="shared" si="178"/>
        <v>832581.99082479533</v>
      </c>
      <c r="AA345" s="82">
        <f t="shared" si="179"/>
        <v>832705.13107078068</v>
      </c>
      <c r="AB345" s="2"/>
      <c r="AC345" s="2">
        <v>175700.257028497</v>
      </c>
      <c r="AD345" s="2">
        <v>549940.60555004398</v>
      </c>
      <c r="AE345" s="2">
        <v>374240.34852154698</v>
      </c>
      <c r="AF345" s="2">
        <f t="shared" si="180"/>
        <v>23.461873771020436</v>
      </c>
      <c r="AG345" s="83"/>
      <c r="AH345" s="6">
        <v>1963995.5019344513</v>
      </c>
      <c r="AI345" s="6">
        <v>43502.762001089221</v>
      </c>
      <c r="AJ345" s="6">
        <v>48718.226578472437</v>
      </c>
      <c r="AK345" s="30">
        <f t="shared" si="181"/>
        <v>13641.103441972284</v>
      </c>
      <c r="AL345" s="6"/>
      <c r="AM345" s="6">
        <f t="shared" si="182"/>
        <v>-486280.6644253353</v>
      </c>
      <c r="AN345" s="6">
        <f t="shared" si="183"/>
        <v>832705.13107078068</v>
      </c>
      <c r="AO345" s="7"/>
      <c r="AP345" s="6">
        <f t="shared" si="184"/>
        <v>346424.46664544538</v>
      </c>
      <c r="AQ345" s="6">
        <f t="shared" si="185"/>
        <v>21.748036075425034</v>
      </c>
      <c r="AR345" s="7"/>
      <c r="AS345" s="6">
        <f t="shared" si="186"/>
        <v>-346424.46664544538</v>
      </c>
      <c r="AT345" s="6">
        <f t="shared" si="187"/>
        <v>-21.748036075425034</v>
      </c>
      <c r="AU345" s="7"/>
      <c r="AV345" s="6">
        <f t="shared" si="188"/>
        <v>-976764.27308992785</v>
      </c>
      <c r="AW345" s="6">
        <f t="shared" si="189"/>
        <v>-61.319874009035587</v>
      </c>
      <c r="AX345" s="21"/>
      <c r="AY345" s="6">
        <f t="shared" si="190"/>
        <v>-49704.400770925386</v>
      </c>
      <c r="AZ345" s="6">
        <f t="shared" si="191"/>
        <v>43502.762001089221</v>
      </c>
      <c r="BA345" s="6">
        <f t="shared" si="192"/>
        <v>13641.103441972284</v>
      </c>
      <c r="BB345" s="6"/>
      <c r="BC345" s="6">
        <f t="shared" si="193"/>
        <v>10947.327511205254</v>
      </c>
      <c r="BD345" s="6">
        <f t="shared" si="194"/>
        <v>-3507.8628390691028</v>
      </c>
      <c r="BE345" s="6">
        <f t="shared" si="195"/>
        <v>7439.4646721361514</v>
      </c>
      <c r="BF345" s="6">
        <f t="shared" si="196"/>
        <v>0.68725767538484861</v>
      </c>
      <c r="BG345" s="6">
        <f t="shared" si="197"/>
        <v>-0.22021864769094751</v>
      </c>
      <c r="BH345" s="6">
        <f t="shared" si="198"/>
        <v>0.46703902769390115</v>
      </c>
      <c r="BI345" s="6"/>
      <c r="BJ345" s="6">
        <f t="shared" si="199"/>
        <v>-10947.327511205254</v>
      </c>
      <c r="BK345" s="6">
        <f t="shared" si="200"/>
        <v>3507.8628390691028</v>
      </c>
      <c r="BL345" s="6">
        <f t="shared" si="201"/>
        <v>-7439.4646721361514</v>
      </c>
      <c r="BM345" s="6">
        <f t="shared" si="202"/>
        <v>-0.68725767538484861</v>
      </c>
      <c r="BN345" s="6">
        <f t="shared" si="203"/>
        <v>0.22021864769094751</v>
      </c>
      <c r="BO345" s="6">
        <f t="shared" si="204"/>
        <v>-0.46703902769390115</v>
      </c>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8" t="s">
        <v>0</v>
      </c>
      <c r="DN345" s="84">
        <v>103163</v>
      </c>
      <c r="DY345" s="8" t="s">
        <v>0</v>
      </c>
      <c r="DZ345" s="8">
        <v>0</v>
      </c>
      <c r="EA345" s="8">
        <v>0</v>
      </c>
      <c r="EB345" s="8">
        <v>0</v>
      </c>
      <c r="EC345" s="8">
        <v>1</v>
      </c>
      <c r="ED345" s="8">
        <v>0</v>
      </c>
      <c r="EE345" s="8">
        <v>1</v>
      </c>
      <c r="EF345" s="8" t="s">
        <v>0</v>
      </c>
    </row>
    <row r="346" spans="1:136" ht="12.75" customHeight="1" x14ac:dyDescent="0.2">
      <c r="A346" s="9">
        <v>994</v>
      </c>
      <c r="B346" s="63"/>
      <c r="C346" s="9">
        <v>11</v>
      </c>
      <c r="D346" s="9" t="s">
        <v>127</v>
      </c>
      <c r="E346" s="9"/>
      <c r="F346" s="2">
        <v>16440</v>
      </c>
      <c r="H346" s="2">
        <v>16470</v>
      </c>
      <c r="I346" s="4">
        <v>134768.98106150236</v>
      </c>
      <c r="J346" s="4">
        <f t="shared" si="172"/>
        <v>8.1976265852495356</v>
      </c>
      <c r="K346" s="4"/>
      <c r="L346" s="4">
        <v>227477.56975103542</v>
      </c>
      <c r="M346" s="4">
        <f t="shared" si="173"/>
        <v>13.811631436007008</v>
      </c>
      <c r="N346" s="21"/>
      <c r="O346" s="4">
        <f t="shared" si="174"/>
        <v>45107.628614223686</v>
      </c>
      <c r="P346" s="4">
        <f t="shared" si="175"/>
        <v>2.7387752649801875</v>
      </c>
      <c r="Q346" s="21"/>
      <c r="R346" s="4">
        <f t="shared" si="176"/>
        <v>272585.1983652591</v>
      </c>
      <c r="S346" s="4">
        <f t="shared" si="177"/>
        <v>16.550406700987196</v>
      </c>
      <c r="T346" s="21"/>
      <c r="U346" s="21"/>
      <c r="V346" s="21"/>
      <c r="W346" s="22">
        <v>3046658.1878468827</v>
      </c>
      <c r="X346" s="6"/>
      <c r="Y346" s="2">
        <v>490471.08411931683</v>
      </c>
      <c r="Z346" s="82">
        <f t="shared" si="178"/>
        <v>412471.28126748977</v>
      </c>
      <c r="AA346" s="82">
        <f t="shared" si="179"/>
        <v>412532.28644847724</v>
      </c>
      <c r="AB346" s="2"/>
      <c r="AC346" s="2">
        <v>332499.42116216</v>
      </c>
      <c r="AD346" s="2">
        <v>254641.69445396101</v>
      </c>
      <c r="AE346" s="2">
        <v>-77857.726708198985</v>
      </c>
      <c r="AF346" s="2">
        <f t="shared" si="180"/>
        <v>-4.7358714542700113</v>
      </c>
      <c r="AG346" s="83"/>
      <c r="AH346" s="6">
        <v>2279271.4114414342</v>
      </c>
      <c r="AI346" s="6">
        <v>57344.549910526577</v>
      </c>
      <c r="AJ346" s="6">
        <v>69329.783977056984</v>
      </c>
      <c r="AK346" s="30">
        <f t="shared" si="181"/>
        <v>19412.339513575957</v>
      </c>
      <c r="AL346" s="6"/>
      <c r="AM346" s="6">
        <f t="shared" si="182"/>
        <v>-476713.46479055053</v>
      </c>
      <c r="AN346" s="6">
        <f t="shared" si="183"/>
        <v>412532.28644847724</v>
      </c>
      <c r="AO346" s="7"/>
      <c r="AP346" s="6">
        <f t="shared" si="184"/>
        <v>-64181.178342073283</v>
      </c>
      <c r="AQ346" s="6">
        <f t="shared" si="185"/>
        <v>-3.896853572682045</v>
      </c>
      <c r="AR346" s="7"/>
      <c r="AS346" s="6">
        <f t="shared" si="186"/>
        <v>64181.178342073283</v>
      </c>
      <c r="AT346" s="6">
        <f t="shared" si="187"/>
        <v>3.896853572682045</v>
      </c>
      <c r="AU346" s="7"/>
      <c r="AV346" s="6">
        <f t="shared" si="188"/>
        <v>291658.7480931087</v>
      </c>
      <c r="AW346" s="6">
        <f t="shared" si="189"/>
        <v>17.708485008689053</v>
      </c>
      <c r="AX346" s="21"/>
      <c r="AY346" s="6">
        <f t="shared" si="190"/>
        <v>-57683.339696252973</v>
      </c>
      <c r="AZ346" s="6">
        <f t="shared" si="191"/>
        <v>57344.549910526577</v>
      </c>
      <c r="BA346" s="6">
        <f t="shared" si="192"/>
        <v>19412.339513575957</v>
      </c>
      <c r="BB346" s="6"/>
      <c r="BC346" s="6">
        <f t="shared" si="193"/>
        <v>19563.062607342566</v>
      </c>
      <c r="BD346" s="6">
        <f t="shared" si="194"/>
        <v>-489.51287949296966</v>
      </c>
      <c r="BE346" s="6">
        <f t="shared" si="195"/>
        <v>19073.549727849597</v>
      </c>
      <c r="BF346" s="6">
        <f t="shared" si="196"/>
        <v>1.1877997940098706</v>
      </c>
      <c r="BG346" s="6">
        <f t="shared" si="197"/>
        <v>-2.9721486308012728E-2</v>
      </c>
      <c r="BH346" s="6">
        <f t="shared" si="198"/>
        <v>1.1580783077018577</v>
      </c>
      <c r="BI346" s="6"/>
      <c r="BJ346" s="6">
        <f t="shared" si="199"/>
        <v>-19563.062607342566</v>
      </c>
      <c r="BK346" s="6">
        <f t="shared" si="200"/>
        <v>489.51287949296966</v>
      </c>
      <c r="BL346" s="6">
        <f t="shared" si="201"/>
        <v>-19073.549727849597</v>
      </c>
      <c r="BM346" s="6">
        <f t="shared" si="202"/>
        <v>-1.1877997940098706</v>
      </c>
      <c r="BN346" s="6">
        <f t="shared" si="203"/>
        <v>2.9721486308012728E-2</v>
      </c>
      <c r="BO346" s="6">
        <f t="shared" si="204"/>
        <v>-1.1580783077018577</v>
      </c>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8" t="s">
        <v>0</v>
      </c>
      <c r="DN346" s="84">
        <v>107113</v>
      </c>
      <c r="DY346" s="8" t="s">
        <v>0</v>
      </c>
      <c r="DZ346" s="8">
        <v>0</v>
      </c>
      <c r="EA346" s="8">
        <v>0</v>
      </c>
      <c r="EB346" s="8">
        <v>0</v>
      </c>
      <c r="EC346" s="8">
        <v>1</v>
      </c>
      <c r="ED346" s="8">
        <v>0</v>
      </c>
      <c r="EE346" s="8">
        <v>1</v>
      </c>
      <c r="EF346" s="8" t="s">
        <v>0</v>
      </c>
    </row>
    <row r="347" spans="1:136" ht="12.75" customHeight="1" x14ac:dyDescent="0.2">
      <c r="A347" s="9">
        <v>946</v>
      </c>
      <c r="B347" s="63"/>
      <c r="C347" s="9">
        <v>11</v>
      </c>
      <c r="D347" s="9" t="s">
        <v>131</v>
      </c>
      <c r="E347" s="9"/>
      <c r="F347" s="2">
        <v>16864</v>
      </c>
      <c r="H347" s="2">
        <v>17001</v>
      </c>
      <c r="I347" s="4">
        <v>1374167.4553587986</v>
      </c>
      <c r="J347" s="4">
        <f t="shared" si="172"/>
        <v>81.485261821560641</v>
      </c>
      <c r="K347" s="4"/>
      <c r="L347" s="4">
        <v>1718320.1551476773</v>
      </c>
      <c r="M347" s="4">
        <f t="shared" si="173"/>
        <v>101.07171079040511</v>
      </c>
      <c r="N347" s="21"/>
      <c r="O347" s="4">
        <f t="shared" si="174"/>
        <v>146932.00133316824</v>
      </c>
      <c r="P347" s="4">
        <f t="shared" si="175"/>
        <v>8.6425505166265655</v>
      </c>
      <c r="Q347" s="21"/>
      <c r="R347" s="4">
        <f t="shared" si="176"/>
        <v>1865252.1564808455</v>
      </c>
      <c r="S347" s="4">
        <f t="shared" si="177"/>
        <v>109.71426130703168</v>
      </c>
      <c r="T347" s="21"/>
      <c r="U347" s="21"/>
      <c r="V347" s="21"/>
      <c r="W347" s="22">
        <v>3007999.467814195</v>
      </c>
      <c r="X347" s="6"/>
      <c r="Y347" s="2">
        <v>331704.24985695491</v>
      </c>
      <c r="Z347" s="82">
        <f t="shared" si="178"/>
        <v>330445.28878345963</v>
      </c>
      <c r="AA347" s="82">
        <f t="shared" si="179"/>
        <v>330494.16218523134</v>
      </c>
      <c r="AB347" s="2"/>
      <c r="AC347" s="2">
        <v>212451.30488383601</v>
      </c>
      <c r="AD347" s="2">
        <v>211202.48895868901</v>
      </c>
      <c r="AE347" s="2">
        <v>-1248.8159251470061</v>
      </c>
      <c r="AF347" s="2">
        <f t="shared" si="180"/>
        <v>-7.405217772456156E-2</v>
      </c>
      <c r="AG347" s="83"/>
      <c r="AH347" s="6">
        <v>1311660.5824055867</v>
      </c>
      <c r="AI347" s="6">
        <v>13841.787909437509</v>
      </c>
      <c r="AJ347" s="6">
        <v>44970.67068782077</v>
      </c>
      <c r="AK347" s="30">
        <f t="shared" si="181"/>
        <v>12591.787792589817</v>
      </c>
      <c r="AL347" s="6"/>
      <c r="AM347" s="6">
        <f t="shared" si="182"/>
        <v>-470664.49860042648</v>
      </c>
      <c r="AN347" s="6">
        <f t="shared" si="183"/>
        <v>330494.16218523134</v>
      </c>
      <c r="AO347" s="7"/>
      <c r="AP347" s="6">
        <f t="shared" si="184"/>
        <v>-140170.33641519514</v>
      </c>
      <c r="AQ347" s="6">
        <f t="shared" si="185"/>
        <v>-8.2448289168399</v>
      </c>
      <c r="AR347" s="7"/>
      <c r="AS347" s="6">
        <f t="shared" si="186"/>
        <v>140170.33641519514</v>
      </c>
      <c r="AT347" s="6">
        <f t="shared" si="187"/>
        <v>8.2448289168399</v>
      </c>
      <c r="AU347" s="7"/>
      <c r="AV347" s="6">
        <f t="shared" si="188"/>
        <v>1858490.4915628724</v>
      </c>
      <c r="AW347" s="6">
        <f t="shared" si="189"/>
        <v>109.31653970724501</v>
      </c>
      <c r="AX347" s="21"/>
      <c r="AY347" s="6">
        <f t="shared" si="190"/>
        <v>-33195.240620000455</v>
      </c>
      <c r="AZ347" s="6">
        <f t="shared" si="191"/>
        <v>13841.787909437509</v>
      </c>
      <c r="BA347" s="6">
        <f t="shared" si="192"/>
        <v>12591.787792589817</v>
      </c>
      <c r="BB347" s="6"/>
      <c r="BC347" s="6">
        <f t="shared" si="193"/>
        <v>-7900.4615618106691</v>
      </c>
      <c r="BD347" s="6">
        <f t="shared" si="194"/>
        <v>1138.7966438375624</v>
      </c>
      <c r="BE347" s="6">
        <f t="shared" si="195"/>
        <v>-6761.6649179731066</v>
      </c>
      <c r="BF347" s="6">
        <f t="shared" si="196"/>
        <v>-0.46470569741842649</v>
      </c>
      <c r="BG347" s="6">
        <f t="shared" si="197"/>
        <v>6.6984097631760622E-2</v>
      </c>
      <c r="BH347" s="6">
        <f t="shared" si="198"/>
        <v>-0.39772159978666588</v>
      </c>
      <c r="BI347" s="6"/>
      <c r="BJ347" s="6">
        <f t="shared" si="199"/>
        <v>7900.4615618106691</v>
      </c>
      <c r="BK347" s="6">
        <f t="shared" si="200"/>
        <v>-1138.7966438375624</v>
      </c>
      <c r="BL347" s="6">
        <f t="shared" si="201"/>
        <v>6761.6649179731066</v>
      </c>
      <c r="BM347" s="6">
        <f t="shared" si="202"/>
        <v>0.46470569741842649</v>
      </c>
      <c r="BN347" s="6">
        <f t="shared" si="203"/>
        <v>-6.6984097631760622E-2</v>
      </c>
      <c r="BO347" s="6">
        <f t="shared" si="204"/>
        <v>0.39772159978666588</v>
      </c>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8" t="s">
        <v>0</v>
      </c>
      <c r="DN347" s="84">
        <v>108558</v>
      </c>
      <c r="DY347" s="8" t="s">
        <v>0</v>
      </c>
      <c r="DZ347" s="8">
        <v>0</v>
      </c>
      <c r="EA347" s="8">
        <v>0</v>
      </c>
      <c r="EB347" s="8">
        <v>0</v>
      </c>
      <c r="EC347" s="8">
        <v>1</v>
      </c>
      <c r="ED347" s="8">
        <v>0</v>
      </c>
      <c r="EE347" s="8">
        <v>1</v>
      </c>
      <c r="EF347" s="8" t="s">
        <v>0</v>
      </c>
    </row>
    <row r="348" spans="1:136" ht="12.75" customHeight="1" x14ac:dyDescent="0.2">
      <c r="A348" s="9">
        <v>907</v>
      </c>
      <c r="B348" s="63"/>
      <c r="C348" s="9">
        <v>11</v>
      </c>
      <c r="D348" s="9" t="s">
        <v>134</v>
      </c>
      <c r="E348" s="9"/>
      <c r="F348" s="2">
        <v>17129</v>
      </c>
      <c r="H348" s="2">
        <v>17071</v>
      </c>
      <c r="I348" s="4">
        <v>-2347060.0375659904</v>
      </c>
      <c r="J348" s="4">
        <f t="shared" si="172"/>
        <v>-137.02259545600973</v>
      </c>
      <c r="K348" s="4"/>
      <c r="L348" s="4">
        <v>-2556814.2771831765</v>
      </c>
      <c r="M348" s="4">
        <f t="shared" si="173"/>
        <v>-149.77530766698942</v>
      </c>
      <c r="N348" s="21"/>
      <c r="O348" s="4">
        <f t="shared" si="174"/>
        <v>875427.85132798785</v>
      </c>
      <c r="P348" s="4">
        <f t="shared" si="175"/>
        <v>51.281579950090084</v>
      </c>
      <c r="Q348" s="21"/>
      <c r="R348" s="4">
        <f t="shared" si="176"/>
        <v>-1681386.4258551886</v>
      </c>
      <c r="S348" s="4">
        <f t="shared" si="177"/>
        <v>-98.493727716899343</v>
      </c>
      <c r="T348" s="21"/>
      <c r="U348" s="21"/>
      <c r="V348" s="21"/>
      <c r="W348" s="22">
        <v>4687896.3275809912</v>
      </c>
      <c r="X348" s="6"/>
      <c r="Y348" s="2">
        <v>274154.38002047339</v>
      </c>
      <c r="Z348" s="82">
        <f t="shared" si="178"/>
        <v>-166565.56110524904</v>
      </c>
      <c r="AA348" s="82">
        <f t="shared" si="179"/>
        <v>-166590.19642572582</v>
      </c>
      <c r="AB348" s="2"/>
      <c r="AC348" s="2">
        <v>572228.26570292597</v>
      </c>
      <c r="AD348" s="2">
        <v>130010.945596166</v>
      </c>
      <c r="AE348" s="2">
        <v>-442217.32010675996</v>
      </c>
      <c r="AF348" s="2">
        <f t="shared" si="180"/>
        <v>-25.816878983405918</v>
      </c>
      <c r="AG348" s="83"/>
      <c r="AH348" s="6">
        <v>1990764.1971516537</v>
      </c>
      <c r="AI348" s="6">
        <v>33615.7706372053</v>
      </c>
      <c r="AJ348" s="6">
        <v>148028.45768074295</v>
      </c>
      <c r="AK348" s="30">
        <f t="shared" si="181"/>
        <v>41447.968150608031</v>
      </c>
      <c r="AL348" s="6"/>
      <c r="AM348" s="6">
        <f t="shared" si="182"/>
        <v>-733519.53619693243</v>
      </c>
      <c r="AN348" s="6">
        <f t="shared" si="183"/>
        <v>-166590.19642572582</v>
      </c>
      <c r="AO348" s="7"/>
      <c r="AP348" s="6">
        <f t="shared" si="184"/>
        <v>-900109.73262265825</v>
      </c>
      <c r="AQ348" s="6">
        <f t="shared" si="185"/>
        <v>-52.727416825180612</v>
      </c>
      <c r="AR348" s="7"/>
      <c r="AS348" s="6">
        <f t="shared" si="186"/>
        <v>900109.73262265825</v>
      </c>
      <c r="AT348" s="6">
        <f t="shared" si="187"/>
        <v>52.727416825180612</v>
      </c>
      <c r="AU348" s="7"/>
      <c r="AV348" s="6">
        <f t="shared" si="188"/>
        <v>-1656704.5445605181</v>
      </c>
      <c r="AW348" s="6">
        <f t="shared" si="189"/>
        <v>-97.047890841808808</v>
      </c>
      <c r="AX348" s="21"/>
      <c r="AY348" s="6">
        <f t="shared" si="190"/>
        <v>-50381.857493142961</v>
      </c>
      <c r="AZ348" s="6">
        <f t="shared" si="191"/>
        <v>33615.7706372053</v>
      </c>
      <c r="BA348" s="6">
        <f t="shared" si="192"/>
        <v>41447.968150608031</v>
      </c>
      <c r="BB348" s="6"/>
      <c r="BC348" s="6">
        <f t="shared" si="193"/>
        <v>616.61491544226737</v>
      </c>
      <c r="BD348" s="6">
        <f t="shared" si="194"/>
        <v>24065.266379228135</v>
      </c>
      <c r="BE348" s="6">
        <f t="shared" si="195"/>
        <v>24681.881294670402</v>
      </c>
      <c r="BF348" s="6">
        <f t="shared" si="196"/>
        <v>3.6120608953328297E-2</v>
      </c>
      <c r="BG348" s="6">
        <f t="shared" si="197"/>
        <v>1.4097162661371996</v>
      </c>
      <c r="BH348" s="6">
        <f t="shared" si="198"/>
        <v>1.4458368750905279</v>
      </c>
      <c r="BI348" s="6"/>
      <c r="BJ348" s="6">
        <f t="shared" si="199"/>
        <v>-616.61491544226737</v>
      </c>
      <c r="BK348" s="6">
        <f t="shared" si="200"/>
        <v>-24065.266379228135</v>
      </c>
      <c r="BL348" s="6">
        <f t="shared" si="201"/>
        <v>-24681.881294670402</v>
      </c>
      <c r="BM348" s="6">
        <f t="shared" si="202"/>
        <v>-3.6120608953328297E-2</v>
      </c>
      <c r="BN348" s="6">
        <f t="shared" si="203"/>
        <v>-1.4097162661371996</v>
      </c>
      <c r="BO348" s="6">
        <f t="shared" si="204"/>
        <v>-1.4458368750905279</v>
      </c>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8" t="s">
        <v>0</v>
      </c>
      <c r="DN348" s="84">
        <v>108603</v>
      </c>
      <c r="DY348" s="8" t="s">
        <v>0</v>
      </c>
      <c r="DZ348" s="8">
        <v>0</v>
      </c>
      <c r="EA348" s="8">
        <v>0</v>
      </c>
      <c r="EB348" s="8">
        <v>0</v>
      </c>
      <c r="EC348" s="8">
        <v>1</v>
      </c>
      <c r="ED348" s="8">
        <v>0</v>
      </c>
      <c r="EE348" s="8">
        <v>1</v>
      </c>
      <c r="EF348" s="8" t="s">
        <v>0</v>
      </c>
    </row>
    <row r="349" spans="1:136" ht="12.75" customHeight="1" x14ac:dyDescent="0.2">
      <c r="A349" s="9">
        <v>938</v>
      </c>
      <c r="B349" s="63"/>
      <c r="C349" s="9">
        <v>11</v>
      </c>
      <c r="D349" s="9" t="s">
        <v>147</v>
      </c>
      <c r="E349" s="9"/>
      <c r="F349" s="2">
        <v>19072</v>
      </c>
      <c r="H349" s="2">
        <v>18923</v>
      </c>
      <c r="I349" s="4">
        <v>-71591.139168109512</v>
      </c>
      <c r="J349" s="4">
        <f t="shared" si="172"/>
        <v>-3.7537300318849365</v>
      </c>
      <c r="K349" s="4"/>
      <c r="L349" s="4">
        <v>199523.03409942845</v>
      </c>
      <c r="M349" s="4">
        <f t="shared" si="173"/>
        <v>10.543943037543119</v>
      </c>
      <c r="N349" s="21"/>
      <c r="O349" s="4">
        <f t="shared" si="174"/>
        <v>-43772.035187375826</v>
      </c>
      <c r="P349" s="4">
        <f t="shared" si="175"/>
        <v>-2.3131657341529266</v>
      </c>
      <c r="Q349" s="21"/>
      <c r="R349" s="4">
        <f t="shared" si="176"/>
        <v>155750.99891205263</v>
      </c>
      <c r="S349" s="4">
        <f t="shared" si="177"/>
        <v>8.2307773033901928</v>
      </c>
      <c r="T349" s="21"/>
      <c r="U349" s="21"/>
      <c r="V349" s="21"/>
      <c r="W349" s="22">
        <v>3543171.5876093218</v>
      </c>
      <c r="X349" s="6"/>
      <c r="Y349" s="2">
        <v>513022.0835008311</v>
      </c>
      <c r="Z349" s="82">
        <f t="shared" si="178"/>
        <v>581699.05089699768</v>
      </c>
      <c r="AA349" s="82">
        <f t="shared" si="179"/>
        <v>581785.08514348185</v>
      </c>
      <c r="AB349" s="2"/>
      <c r="AC349" s="2">
        <v>148879.91134688599</v>
      </c>
      <c r="AD349" s="2">
        <v>218097.64226585699</v>
      </c>
      <c r="AE349" s="2">
        <v>69217.730918971007</v>
      </c>
      <c r="AF349" s="2">
        <f t="shared" si="180"/>
        <v>3.6292853879494027</v>
      </c>
      <c r="AG349" s="83"/>
      <c r="AH349" s="6">
        <v>1811265.9691248636</v>
      </c>
      <c r="AI349" s="6">
        <v>37570.567182758889</v>
      </c>
      <c r="AJ349" s="6">
        <v>88067.563430315582</v>
      </c>
      <c r="AK349" s="30">
        <f t="shared" si="181"/>
        <v>24658.917760488366</v>
      </c>
      <c r="AL349" s="6"/>
      <c r="AM349" s="6">
        <f t="shared" si="182"/>
        <v>-554403.38224169845</v>
      </c>
      <c r="AN349" s="6">
        <f t="shared" si="183"/>
        <v>581785.08514348185</v>
      </c>
      <c r="AO349" s="7"/>
      <c r="AP349" s="6">
        <f t="shared" si="184"/>
        <v>27381.702901783399</v>
      </c>
      <c r="AQ349" s="6">
        <f t="shared" si="185"/>
        <v>1.4470064419903503</v>
      </c>
      <c r="AR349" s="7"/>
      <c r="AS349" s="6">
        <f t="shared" si="186"/>
        <v>-27381.702901783399</v>
      </c>
      <c r="AT349" s="6">
        <f t="shared" si="187"/>
        <v>-1.4470064419903503</v>
      </c>
      <c r="AU349" s="7"/>
      <c r="AV349" s="6">
        <f t="shared" si="188"/>
        <v>172141.33119764505</v>
      </c>
      <c r="AW349" s="6">
        <f t="shared" si="189"/>
        <v>9.0969365955527692</v>
      </c>
      <c r="AX349" s="21"/>
      <c r="AY349" s="6">
        <f t="shared" si="190"/>
        <v>-45839.152657654857</v>
      </c>
      <c r="AZ349" s="6">
        <f t="shared" si="191"/>
        <v>37570.567182758889</v>
      </c>
      <c r="BA349" s="6">
        <f t="shared" si="192"/>
        <v>24658.917760488366</v>
      </c>
      <c r="BB349" s="6"/>
      <c r="BC349" s="6">
        <f t="shared" si="193"/>
        <v>7546.7964849537384</v>
      </c>
      <c r="BD349" s="6">
        <f t="shared" si="194"/>
        <v>8843.5358006386869</v>
      </c>
      <c r="BE349" s="6">
        <f t="shared" si="195"/>
        <v>16390.332285592427</v>
      </c>
      <c r="BF349" s="6">
        <f t="shared" si="196"/>
        <v>0.39881606959539917</v>
      </c>
      <c r="BG349" s="6">
        <f t="shared" si="197"/>
        <v>0.46734322256717681</v>
      </c>
      <c r="BH349" s="6">
        <f t="shared" si="198"/>
        <v>0.86615929216257603</v>
      </c>
      <c r="BI349" s="6"/>
      <c r="BJ349" s="6">
        <f t="shared" si="199"/>
        <v>-7546.7964849537384</v>
      </c>
      <c r="BK349" s="6">
        <f t="shared" si="200"/>
        <v>-8843.5358006386869</v>
      </c>
      <c r="BL349" s="6">
        <f t="shared" si="201"/>
        <v>-16390.332285592427</v>
      </c>
      <c r="BM349" s="6">
        <f t="shared" si="202"/>
        <v>-0.39881606959539917</v>
      </c>
      <c r="BN349" s="6">
        <f t="shared" si="203"/>
        <v>-0.46734322256717681</v>
      </c>
      <c r="BO349" s="6">
        <f t="shared" si="204"/>
        <v>-0.86615929216257603</v>
      </c>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8" t="s">
        <v>0</v>
      </c>
      <c r="DN349" s="84">
        <v>110986</v>
      </c>
      <c r="DY349" s="8" t="s">
        <v>0</v>
      </c>
      <c r="DZ349" s="8">
        <v>0</v>
      </c>
      <c r="EA349" s="8">
        <v>0</v>
      </c>
      <c r="EB349" s="8">
        <v>0</v>
      </c>
      <c r="EC349" s="8">
        <v>1</v>
      </c>
      <c r="ED349" s="8">
        <v>0</v>
      </c>
      <c r="EE349" s="8">
        <v>1</v>
      </c>
      <c r="EF349" s="8" t="s">
        <v>0</v>
      </c>
    </row>
    <row r="350" spans="1:136" ht="12.75" customHeight="1" x14ac:dyDescent="0.2">
      <c r="A350" s="9">
        <v>1669</v>
      </c>
      <c r="B350" s="63"/>
      <c r="C350" s="9">
        <v>11</v>
      </c>
      <c r="D350" s="9" t="s">
        <v>159</v>
      </c>
      <c r="E350" s="9"/>
      <c r="F350" s="2">
        <v>20700</v>
      </c>
      <c r="H350" s="2">
        <v>20615</v>
      </c>
      <c r="I350" s="4">
        <v>256731.73325150739</v>
      </c>
      <c r="J350" s="4">
        <f t="shared" si="172"/>
        <v>12.402499190894076</v>
      </c>
      <c r="K350" s="4"/>
      <c r="L350" s="4">
        <v>431666.22383020911</v>
      </c>
      <c r="M350" s="4">
        <f t="shared" si="173"/>
        <v>20.939423906388996</v>
      </c>
      <c r="N350" s="21"/>
      <c r="O350" s="4">
        <f t="shared" si="174"/>
        <v>-499328.10065321223</v>
      </c>
      <c r="P350" s="4">
        <f t="shared" si="175"/>
        <v>-24.221591106146604</v>
      </c>
      <c r="Q350" s="21"/>
      <c r="R350" s="4">
        <f t="shared" si="176"/>
        <v>-67661.876823003113</v>
      </c>
      <c r="S350" s="4">
        <f t="shared" si="177"/>
        <v>-3.282167199757609</v>
      </c>
      <c r="T350" s="21"/>
      <c r="U350" s="21"/>
      <c r="V350" s="21"/>
      <c r="W350" s="22">
        <v>4188032.1441970048</v>
      </c>
      <c r="X350" s="6"/>
      <c r="Y350" s="2">
        <v>903434.64847606712</v>
      </c>
      <c r="Z350" s="82">
        <f t="shared" si="178"/>
        <v>1152137.6217336946</v>
      </c>
      <c r="AA350" s="82">
        <f t="shared" si="179"/>
        <v>1152308.0247831391</v>
      </c>
      <c r="AB350" s="2"/>
      <c r="AC350" s="2">
        <v>546980.54483374103</v>
      </c>
      <c r="AD350" s="2">
        <v>796708.97298959305</v>
      </c>
      <c r="AE350" s="2">
        <v>249728.42815585202</v>
      </c>
      <c r="AF350" s="2">
        <f t="shared" si="180"/>
        <v>12.064175273229566</v>
      </c>
      <c r="AG350" s="83"/>
      <c r="AH350" s="6">
        <v>2142199.9078315012</v>
      </c>
      <c r="AI350" s="6">
        <v>27683.575818874968</v>
      </c>
      <c r="AJ350" s="6">
        <v>103057.78699292231</v>
      </c>
      <c r="AK350" s="30">
        <f t="shared" si="181"/>
        <v>28856.18035801825</v>
      </c>
      <c r="AL350" s="6"/>
      <c r="AM350" s="6">
        <f t="shared" si="182"/>
        <v>-655305.31848907599</v>
      </c>
      <c r="AN350" s="6">
        <f t="shared" si="183"/>
        <v>1152308.0247831391</v>
      </c>
      <c r="AO350" s="7"/>
      <c r="AP350" s="6">
        <f t="shared" si="184"/>
        <v>497002.70629406313</v>
      </c>
      <c r="AQ350" s="6">
        <f t="shared" si="185"/>
        <v>24.108790021540777</v>
      </c>
      <c r="AR350" s="7"/>
      <c r="AS350" s="6">
        <f t="shared" si="186"/>
        <v>-497002.70629406313</v>
      </c>
      <c r="AT350" s="6">
        <f t="shared" si="187"/>
        <v>-24.108790021540777</v>
      </c>
      <c r="AU350" s="7"/>
      <c r="AV350" s="6">
        <f t="shared" si="188"/>
        <v>-65336.482463854016</v>
      </c>
      <c r="AW350" s="6">
        <f t="shared" si="189"/>
        <v>-3.1693661151517833</v>
      </c>
      <c r="AX350" s="21"/>
      <c r="AY350" s="6">
        <f t="shared" si="190"/>
        <v>-54214.361817744139</v>
      </c>
      <c r="AZ350" s="6">
        <f t="shared" si="191"/>
        <v>27683.575818874968</v>
      </c>
      <c r="BA350" s="6">
        <f t="shared" si="192"/>
        <v>28856.18035801825</v>
      </c>
      <c r="BB350" s="6"/>
      <c r="BC350" s="6">
        <f t="shared" si="193"/>
        <v>-7825.7971379127412</v>
      </c>
      <c r="BD350" s="6">
        <f t="shared" si="194"/>
        <v>10151.191497061853</v>
      </c>
      <c r="BE350" s="6">
        <f t="shared" si="195"/>
        <v>2325.3943591491116</v>
      </c>
      <c r="BF350" s="6">
        <f t="shared" si="196"/>
        <v>-0.37961664506004078</v>
      </c>
      <c r="BG350" s="6">
        <f t="shared" si="197"/>
        <v>0.49241772966586722</v>
      </c>
      <c r="BH350" s="6">
        <f t="shared" si="198"/>
        <v>0.11280108460582641</v>
      </c>
      <c r="BI350" s="6"/>
      <c r="BJ350" s="6">
        <f t="shared" si="199"/>
        <v>7825.7971379127412</v>
      </c>
      <c r="BK350" s="6">
        <f t="shared" si="200"/>
        <v>-10151.191497061853</v>
      </c>
      <c r="BL350" s="6">
        <f t="shared" si="201"/>
        <v>-2325.3943591491116</v>
      </c>
      <c r="BM350" s="6">
        <f t="shared" si="202"/>
        <v>0.37961664506004078</v>
      </c>
      <c r="BN350" s="6">
        <f t="shared" si="203"/>
        <v>-0.49241772966586722</v>
      </c>
      <c r="BO350" s="6">
        <f t="shared" si="204"/>
        <v>-0.11280108460582641</v>
      </c>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8" t="s">
        <v>0</v>
      </c>
      <c r="DN350" s="84">
        <v>115710</v>
      </c>
      <c r="DY350" s="8" t="s">
        <v>0</v>
      </c>
      <c r="DZ350" s="8">
        <v>0</v>
      </c>
      <c r="EA350" s="8">
        <v>0</v>
      </c>
      <c r="EB350" s="8">
        <v>0</v>
      </c>
      <c r="EC350" s="8">
        <v>1</v>
      </c>
      <c r="ED350" s="8">
        <v>0</v>
      </c>
      <c r="EE350" s="8">
        <v>1</v>
      </c>
      <c r="EF350" s="8" t="s">
        <v>0</v>
      </c>
    </row>
    <row r="351" spans="1:136" ht="12.75" customHeight="1" x14ac:dyDescent="0.2">
      <c r="A351" s="9">
        <v>1641</v>
      </c>
      <c r="B351" s="63"/>
      <c r="C351" s="9">
        <v>11</v>
      </c>
      <c r="D351" s="9" t="s">
        <v>187</v>
      </c>
      <c r="E351" s="9"/>
      <c r="F351" s="2">
        <v>23774</v>
      </c>
      <c r="H351" s="2">
        <v>23716</v>
      </c>
      <c r="I351" s="4">
        <v>-1290268.7776062144</v>
      </c>
      <c r="J351" s="4">
        <f t="shared" si="172"/>
        <v>-54.272262875671508</v>
      </c>
      <c r="K351" s="4"/>
      <c r="L351" s="4">
        <v>-550579.49480939563</v>
      </c>
      <c r="M351" s="4">
        <f t="shared" si="173"/>
        <v>-23.215529381404775</v>
      </c>
      <c r="N351" s="21"/>
      <c r="O351" s="4">
        <f t="shared" si="174"/>
        <v>-257200.99359426193</v>
      </c>
      <c r="P351" s="4">
        <f t="shared" si="175"/>
        <v>-10.845041052212091</v>
      </c>
      <c r="Q351" s="21"/>
      <c r="R351" s="4">
        <f t="shared" si="176"/>
        <v>-807780.48840365757</v>
      </c>
      <c r="S351" s="4">
        <f t="shared" si="177"/>
        <v>-34.060570433616867</v>
      </c>
      <c r="T351" s="21"/>
      <c r="U351" s="21"/>
      <c r="V351" s="21"/>
      <c r="W351" s="22">
        <v>4346994.7919697752</v>
      </c>
      <c r="X351" s="6"/>
      <c r="Y351" s="2">
        <v>876564.49469125899</v>
      </c>
      <c r="Z351" s="82">
        <f t="shared" si="178"/>
        <v>937243.1640072572</v>
      </c>
      <c r="AA351" s="82">
        <f t="shared" si="179"/>
        <v>937381.78381291695</v>
      </c>
      <c r="AB351" s="2"/>
      <c r="AC351" s="2">
        <v>463866.14989643102</v>
      </c>
      <c r="AD351" s="2">
        <v>524693.21535091498</v>
      </c>
      <c r="AE351" s="2">
        <v>60827.065454483964</v>
      </c>
      <c r="AF351" s="2">
        <f t="shared" si="180"/>
        <v>2.5585541118231667</v>
      </c>
      <c r="AG351" s="83"/>
      <c r="AH351" s="6">
        <v>2309094.0204422181</v>
      </c>
      <c r="AI351" s="6">
        <v>39547.965455535683</v>
      </c>
      <c r="AJ351" s="6">
        <v>67456.006031731114</v>
      </c>
      <c r="AK351" s="30">
        <f t="shared" si="181"/>
        <v>18887.681688884713</v>
      </c>
      <c r="AL351" s="6"/>
      <c r="AM351" s="6">
        <f t="shared" si="182"/>
        <v>-680178.35311249457</v>
      </c>
      <c r="AN351" s="6">
        <f t="shared" si="183"/>
        <v>937381.78381291695</v>
      </c>
      <c r="AO351" s="7"/>
      <c r="AP351" s="6">
        <f t="shared" si="184"/>
        <v>257203.43070042238</v>
      </c>
      <c r="AQ351" s="6">
        <f t="shared" si="185"/>
        <v>10.845143814320391</v>
      </c>
      <c r="AR351" s="7"/>
      <c r="AS351" s="6">
        <f t="shared" si="186"/>
        <v>-257203.43070042238</v>
      </c>
      <c r="AT351" s="6">
        <f t="shared" si="187"/>
        <v>-10.845143814320391</v>
      </c>
      <c r="AU351" s="7"/>
      <c r="AV351" s="6">
        <f t="shared" si="188"/>
        <v>-807782.92550981801</v>
      </c>
      <c r="AW351" s="6">
        <f t="shared" si="189"/>
        <v>-34.060673195725165</v>
      </c>
      <c r="AX351" s="21"/>
      <c r="AY351" s="6">
        <f t="shared" si="190"/>
        <v>-58438.084250580891</v>
      </c>
      <c r="AZ351" s="6">
        <f t="shared" si="191"/>
        <v>39547.965455535683</v>
      </c>
      <c r="BA351" s="6">
        <f t="shared" si="192"/>
        <v>18887.681688884713</v>
      </c>
      <c r="BB351" s="6"/>
      <c r="BC351" s="6">
        <f t="shared" si="193"/>
        <v>1272.1348645558755</v>
      </c>
      <c r="BD351" s="6">
        <f t="shared" si="194"/>
        <v>-1274.5719707163335</v>
      </c>
      <c r="BE351" s="6">
        <f t="shared" si="195"/>
        <v>-2.4371061604579154</v>
      </c>
      <c r="BF351" s="6">
        <f t="shared" si="196"/>
        <v>5.364036365980248E-2</v>
      </c>
      <c r="BG351" s="6">
        <f t="shared" si="197"/>
        <v>-5.3743125768103112E-2</v>
      </c>
      <c r="BH351" s="6">
        <f t="shared" si="198"/>
        <v>-1.0276210830063735E-4</v>
      </c>
      <c r="BI351" s="6"/>
      <c r="BJ351" s="6">
        <f t="shared" si="199"/>
        <v>-1272.1348645558755</v>
      </c>
      <c r="BK351" s="6">
        <f t="shared" si="200"/>
        <v>1274.5719707163335</v>
      </c>
      <c r="BL351" s="6">
        <f t="shared" si="201"/>
        <v>2.4371061604579154</v>
      </c>
      <c r="BM351" s="6">
        <f t="shared" si="202"/>
        <v>-5.364036365980248E-2</v>
      </c>
      <c r="BN351" s="6">
        <f t="shared" si="203"/>
        <v>5.3743125768103112E-2</v>
      </c>
      <c r="BO351" s="6">
        <f t="shared" si="204"/>
        <v>1.0276210830063735E-4</v>
      </c>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8" t="s">
        <v>0</v>
      </c>
      <c r="DN351" s="84">
        <v>118654</v>
      </c>
      <c r="DY351" s="8" t="s">
        <v>0</v>
      </c>
      <c r="DZ351" s="8">
        <v>0</v>
      </c>
      <c r="EA351" s="8">
        <v>0</v>
      </c>
      <c r="EB351" s="8">
        <v>0</v>
      </c>
      <c r="EC351" s="8">
        <v>1</v>
      </c>
      <c r="ED351" s="8">
        <v>0</v>
      </c>
      <c r="EE351" s="8">
        <v>1</v>
      </c>
      <c r="EF351" s="8" t="s">
        <v>0</v>
      </c>
    </row>
    <row r="352" spans="1:136" ht="12.75" customHeight="1" x14ac:dyDescent="0.2">
      <c r="A352" s="9">
        <v>971</v>
      </c>
      <c r="B352" s="63"/>
      <c r="C352" s="9">
        <v>11</v>
      </c>
      <c r="D352" s="9" t="s">
        <v>202</v>
      </c>
      <c r="E352" s="9"/>
      <c r="F352" s="2">
        <v>25059</v>
      </c>
      <c r="H352" s="2">
        <v>24961</v>
      </c>
      <c r="I352" s="4">
        <v>669425.28507976746</v>
      </c>
      <c r="J352" s="4">
        <f t="shared" si="172"/>
        <v>26.713966442386667</v>
      </c>
      <c r="K352" s="4"/>
      <c r="L352" s="4">
        <v>871119.84493368957</v>
      </c>
      <c r="M352" s="4">
        <f t="shared" si="173"/>
        <v>34.899236606453648</v>
      </c>
      <c r="N352" s="21"/>
      <c r="O352" s="4">
        <f t="shared" si="174"/>
        <v>462102.0083433094</v>
      </c>
      <c r="P352" s="4">
        <f t="shared" si="175"/>
        <v>18.5129605521938</v>
      </c>
      <c r="Q352" s="21"/>
      <c r="R352" s="4">
        <f t="shared" si="176"/>
        <v>1333221.853276999</v>
      </c>
      <c r="S352" s="4">
        <f t="shared" si="177"/>
        <v>53.412197158647452</v>
      </c>
      <c r="T352" s="21"/>
      <c r="U352" s="21"/>
      <c r="V352" s="21"/>
      <c r="W352" s="22">
        <v>5345135.6129169371</v>
      </c>
      <c r="X352" s="6"/>
      <c r="Y352" s="2">
        <v>450931.27320977743</v>
      </c>
      <c r="Z352" s="82">
        <f t="shared" si="178"/>
        <v>347603.42586321803</v>
      </c>
      <c r="AA352" s="82">
        <f t="shared" si="179"/>
        <v>347654.83698168781</v>
      </c>
      <c r="AB352" s="2"/>
      <c r="AC352" s="2">
        <v>287230.07394970302</v>
      </c>
      <c r="AD352" s="2">
        <v>183496.54858383501</v>
      </c>
      <c r="AE352" s="2">
        <v>-103733.525365868</v>
      </c>
      <c r="AF352" s="2">
        <f t="shared" si="180"/>
        <v>-4.1395716255983084</v>
      </c>
      <c r="AG352" s="83"/>
      <c r="AH352" s="6">
        <v>2641987.8562387028</v>
      </c>
      <c r="AI352" s="6">
        <v>67231.541274410803</v>
      </c>
      <c r="AJ352" s="6">
        <v>93688.897266293221</v>
      </c>
      <c r="AK352" s="30">
        <f t="shared" si="181"/>
        <v>26232.891234562103</v>
      </c>
      <c r="AL352" s="6"/>
      <c r="AM352" s="6">
        <f t="shared" si="182"/>
        <v>-836358.38374431292</v>
      </c>
      <c r="AN352" s="6">
        <f t="shared" si="183"/>
        <v>347654.83698168781</v>
      </c>
      <c r="AO352" s="7"/>
      <c r="AP352" s="6">
        <f t="shared" si="184"/>
        <v>-488703.5467626251</v>
      </c>
      <c r="AQ352" s="6">
        <f t="shared" si="185"/>
        <v>-19.578684618509879</v>
      </c>
      <c r="AR352" s="7"/>
      <c r="AS352" s="6">
        <f t="shared" si="186"/>
        <v>488703.5467626251</v>
      </c>
      <c r="AT352" s="6">
        <f t="shared" si="187"/>
        <v>19.578684618509879</v>
      </c>
      <c r="AU352" s="7"/>
      <c r="AV352" s="6">
        <f t="shared" si="188"/>
        <v>1359823.3916963148</v>
      </c>
      <c r="AW352" s="6">
        <f t="shared" si="189"/>
        <v>54.477921224963538</v>
      </c>
      <c r="AX352" s="21"/>
      <c r="AY352" s="6">
        <f t="shared" si="190"/>
        <v>-66862.89408965726</v>
      </c>
      <c r="AZ352" s="6">
        <f t="shared" si="191"/>
        <v>67231.541274410803</v>
      </c>
      <c r="BA352" s="6">
        <f t="shared" si="192"/>
        <v>26232.891234562103</v>
      </c>
      <c r="BB352" s="6"/>
      <c r="BC352" s="6">
        <f t="shared" si="193"/>
        <v>23437.620925748677</v>
      </c>
      <c r="BD352" s="6">
        <f t="shared" si="194"/>
        <v>3163.9174935670126</v>
      </c>
      <c r="BE352" s="6">
        <f t="shared" si="195"/>
        <v>26601.53841931569</v>
      </c>
      <c r="BF352" s="6">
        <f t="shared" si="196"/>
        <v>0.93896962965220454</v>
      </c>
      <c r="BG352" s="6">
        <f t="shared" si="197"/>
        <v>0.12675443666387615</v>
      </c>
      <c r="BH352" s="6">
        <f t="shared" si="198"/>
        <v>1.0657240663160807</v>
      </c>
      <c r="BI352" s="6"/>
      <c r="BJ352" s="6">
        <f t="shared" si="199"/>
        <v>-23437.620925748677</v>
      </c>
      <c r="BK352" s="6">
        <f t="shared" si="200"/>
        <v>-3163.9174935670126</v>
      </c>
      <c r="BL352" s="6">
        <f t="shared" si="201"/>
        <v>-26601.53841931569</v>
      </c>
      <c r="BM352" s="6">
        <f t="shared" si="202"/>
        <v>-0.93896962965220454</v>
      </c>
      <c r="BN352" s="6">
        <f t="shared" si="203"/>
        <v>-0.12675443666387615</v>
      </c>
      <c r="BO352" s="6">
        <f t="shared" si="204"/>
        <v>-1.0657240663160807</v>
      </c>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8" t="s">
        <v>0</v>
      </c>
      <c r="DN352" s="84">
        <v>121565</v>
      </c>
      <c r="DY352" s="8" t="s">
        <v>0</v>
      </c>
      <c r="DZ352" s="8">
        <v>0</v>
      </c>
      <c r="EA352" s="8">
        <v>0</v>
      </c>
      <c r="EB352" s="8">
        <v>0</v>
      </c>
      <c r="EC352" s="8">
        <v>1</v>
      </c>
      <c r="ED352" s="8">
        <v>0</v>
      </c>
      <c r="EE352" s="8">
        <v>1</v>
      </c>
      <c r="EF352" s="8" t="s">
        <v>0</v>
      </c>
    </row>
    <row r="353" spans="1:136" ht="12.75" customHeight="1" x14ac:dyDescent="0.2">
      <c r="A353" s="9">
        <v>1903</v>
      </c>
      <c r="B353" s="63"/>
      <c r="C353" s="9">
        <v>11</v>
      </c>
      <c r="D353" s="9" t="s">
        <v>212</v>
      </c>
      <c r="E353" s="9"/>
      <c r="F353" s="2">
        <v>25297</v>
      </c>
      <c r="H353" s="2">
        <v>25658</v>
      </c>
      <c r="I353" s="4">
        <v>377071.98240569932</v>
      </c>
      <c r="J353" s="4">
        <f t="shared" si="172"/>
        <v>14.905798411104056</v>
      </c>
      <c r="K353" s="4"/>
      <c r="L353" s="4">
        <v>751608.14918105351</v>
      </c>
      <c r="M353" s="4">
        <f t="shared" si="173"/>
        <v>29.29332563648973</v>
      </c>
      <c r="N353" s="21"/>
      <c r="O353" s="4">
        <f t="shared" si="174"/>
        <v>-744352.96638918144</v>
      </c>
      <c r="P353" s="4">
        <f t="shared" si="175"/>
        <v>-29.010560697996002</v>
      </c>
      <c r="Q353" s="21"/>
      <c r="R353" s="4">
        <f t="shared" si="176"/>
        <v>7255.1827918720664</v>
      </c>
      <c r="S353" s="4">
        <f t="shared" si="177"/>
        <v>0.28276493849372775</v>
      </c>
      <c r="T353" s="21"/>
      <c r="U353" s="21"/>
      <c r="V353" s="21"/>
      <c r="W353" s="22">
        <v>3926783.1787633565</v>
      </c>
      <c r="X353" s="6"/>
      <c r="Y353" s="2">
        <v>1952227.8749608486</v>
      </c>
      <c r="Z353" s="82">
        <f t="shared" si="178"/>
        <v>1256307.6612554765</v>
      </c>
      <c r="AA353" s="82">
        <f t="shared" si="179"/>
        <v>1256493.4712251192</v>
      </c>
      <c r="AB353" s="2"/>
      <c r="AC353" s="2">
        <v>892536.52787142002</v>
      </c>
      <c r="AD353" s="2">
        <v>206407.69296204299</v>
      </c>
      <c r="AE353" s="2">
        <v>-686128.83490937704</v>
      </c>
      <c r="AF353" s="2">
        <f t="shared" si="180"/>
        <v>-27.122932952894693</v>
      </c>
      <c r="AG353" s="83"/>
      <c r="AH353" s="6">
        <v>1778600.0153427292</v>
      </c>
      <c r="AI353" s="6">
        <v>104802.10845716944</v>
      </c>
      <c r="AJ353" s="6">
        <v>151776.01357139452</v>
      </c>
      <c r="AK353" s="30">
        <f t="shared" si="181"/>
        <v>42497.283799990473</v>
      </c>
      <c r="AL353" s="6"/>
      <c r="AM353" s="6">
        <f t="shared" si="182"/>
        <v>-614427.44778417889</v>
      </c>
      <c r="AN353" s="6">
        <f t="shared" si="183"/>
        <v>1256493.4712251192</v>
      </c>
      <c r="AO353" s="7"/>
      <c r="AP353" s="6">
        <f t="shared" si="184"/>
        <v>642066.02344094031</v>
      </c>
      <c r="AQ353" s="6">
        <f t="shared" si="185"/>
        <v>25.024009020225282</v>
      </c>
      <c r="AR353" s="7"/>
      <c r="AS353" s="6">
        <f t="shared" si="186"/>
        <v>-642066.02344094031</v>
      </c>
      <c r="AT353" s="6">
        <f t="shared" si="187"/>
        <v>-25.024009020225282</v>
      </c>
      <c r="AU353" s="7"/>
      <c r="AV353" s="6">
        <f t="shared" si="188"/>
        <v>109542.1257401132</v>
      </c>
      <c r="AW353" s="6">
        <f t="shared" si="189"/>
        <v>4.2693166162644482</v>
      </c>
      <c r="AX353" s="21"/>
      <c r="AY353" s="6">
        <f t="shared" si="190"/>
        <v>-45012.449308918811</v>
      </c>
      <c r="AZ353" s="6">
        <f t="shared" si="191"/>
        <v>104802.10845716944</v>
      </c>
      <c r="BA353" s="6">
        <f t="shared" si="192"/>
        <v>42497.283799990473</v>
      </c>
      <c r="BB353" s="6"/>
      <c r="BC353" s="6">
        <f t="shared" si="193"/>
        <v>75319.812685022931</v>
      </c>
      <c r="BD353" s="6">
        <f t="shared" si="194"/>
        <v>26967.130263218198</v>
      </c>
      <c r="BE353" s="6">
        <f t="shared" si="195"/>
        <v>102286.94294824114</v>
      </c>
      <c r="BF353" s="6">
        <f t="shared" si="196"/>
        <v>2.9355293742701276</v>
      </c>
      <c r="BG353" s="6">
        <f t="shared" si="197"/>
        <v>1.0510223035005923</v>
      </c>
      <c r="BH353" s="6">
        <f t="shared" si="198"/>
        <v>3.9865516777707199</v>
      </c>
      <c r="BI353" s="6"/>
      <c r="BJ353" s="6">
        <f t="shared" si="199"/>
        <v>-75319.812685022931</v>
      </c>
      <c r="BK353" s="6">
        <f t="shared" si="200"/>
        <v>-26967.130263218198</v>
      </c>
      <c r="BL353" s="6">
        <f t="shared" si="201"/>
        <v>-102286.94294824114</v>
      </c>
      <c r="BM353" s="6">
        <f t="shared" si="202"/>
        <v>-2.9355293742701276</v>
      </c>
      <c r="BN353" s="6">
        <f t="shared" si="203"/>
        <v>-1.0510223035005923</v>
      </c>
      <c r="BO353" s="6">
        <f t="shared" si="204"/>
        <v>-3.9865516777707199</v>
      </c>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8" t="s">
        <v>0</v>
      </c>
      <c r="DN353" s="84">
        <v>123107</v>
      </c>
      <c r="DY353" s="8" t="s">
        <v>0</v>
      </c>
      <c r="DZ353" s="8">
        <v>0</v>
      </c>
      <c r="EA353" s="8">
        <v>0</v>
      </c>
      <c r="EB353" s="8">
        <v>0</v>
      </c>
      <c r="EC353" s="8">
        <v>1</v>
      </c>
      <c r="ED353" s="8">
        <v>0</v>
      </c>
      <c r="EE353" s="8">
        <v>1</v>
      </c>
      <c r="EF353" s="8" t="s">
        <v>0</v>
      </c>
    </row>
    <row r="354" spans="1:136" ht="12.75" customHeight="1" x14ac:dyDescent="0.2">
      <c r="A354" s="9">
        <v>899</v>
      </c>
      <c r="B354" s="63"/>
      <c r="C354" s="9">
        <v>11</v>
      </c>
      <c r="D354" s="9" t="s">
        <v>234</v>
      </c>
      <c r="E354" s="9"/>
      <c r="F354" s="2">
        <v>28358</v>
      </c>
      <c r="H354" s="2">
        <v>28103</v>
      </c>
      <c r="I354" s="4">
        <v>-598880.34521311056</v>
      </c>
      <c r="J354" s="4">
        <f t="shared" si="172"/>
        <v>-21.118567783803886</v>
      </c>
      <c r="K354" s="4"/>
      <c r="L354" s="4">
        <v>-710218.37517970521</v>
      </c>
      <c r="M354" s="4">
        <f t="shared" si="173"/>
        <v>-25.271977197441739</v>
      </c>
      <c r="N354" s="21"/>
      <c r="O354" s="4">
        <f t="shared" si="174"/>
        <v>713720.13719102112</v>
      </c>
      <c r="P354" s="4">
        <f t="shared" si="175"/>
        <v>25.396581759634955</v>
      </c>
      <c r="Q354" s="21"/>
      <c r="R354" s="4">
        <f t="shared" si="176"/>
        <v>3501.7620113159064</v>
      </c>
      <c r="S354" s="4">
        <f t="shared" si="177"/>
        <v>0.12460456219321447</v>
      </c>
      <c r="T354" s="21"/>
      <c r="U354" s="21"/>
      <c r="V354" s="21"/>
      <c r="W354" s="22">
        <v>9505387.3341147117</v>
      </c>
      <c r="X354" s="6"/>
      <c r="Y354" s="2">
        <v>732080.68213131011</v>
      </c>
      <c r="Z354" s="82">
        <f t="shared" si="178"/>
        <v>766110.06152709655</v>
      </c>
      <c r="AA354" s="82">
        <f t="shared" si="179"/>
        <v>766223.37046539679</v>
      </c>
      <c r="AB354" s="2"/>
      <c r="AC354" s="2">
        <v>497293.35673031001</v>
      </c>
      <c r="AD354" s="2">
        <v>531631.51069628203</v>
      </c>
      <c r="AE354" s="2">
        <v>34338.153965972015</v>
      </c>
      <c r="AF354" s="2">
        <f t="shared" si="180"/>
        <v>1.2108806673944572</v>
      </c>
      <c r="AG354" s="83"/>
      <c r="AH354" s="6">
        <v>6198723.3248752868</v>
      </c>
      <c r="AI354" s="6">
        <v>110734.30327549965</v>
      </c>
      <c r="AJ354" s="6">
        <v>191125.35042323836</v>
      </c>
      <c r="AK354" s="30">
        <f t="shared" si="181"/>
        <v>53515.098118506743</v>
      </c>
      <c r="AL354" s="6"/>
      <c r="AM354" s="6">
        <f t="shared" si="182"/>
        <v>-1487316.8733852636</v>
      </c>
      <c r="AN354" s="6">
        <f t="shared" si="183"/>
        <v>766223.37046539679</v>
      </c>
      <c r="AO354" s="7"/>
      <c r="AP354" s="6">
        <f t="shared" si="184"/>
        <v>-721093.50291986682</v>
      </c>
      <c r="AQ354" s="6">
        <f t="shared" si="185"/>
        <v>-25.658951105571177</v>
      </c>
      <c r="AR354" s="7"/>
      <c r="AS354" s="6">
        <f t="shared" si="186"/>
        <v>721093.50291986682</v>
      </c>
      <c r="AT354" s="6">
        <f t="shared" si="187"/>
        <v>25.658951105571177</v>
      </c>
      <c r="AU354" s="7"/>
      <c r="AV354" s="6">
        <f t="shared" si="188"/>
        <v>10875.12774016161</v>
      </c>
      <c r="AW354" s="6">
        <f t="shared" si="189"/>
        <v>0.38697390812943849</v>
      </c>
      <c r="AX354" s="21"/>
      <c r="AY354" s="6">
        <f t="shared" si="190"/>
        <v>-156876.03566516077</v>
      </c>
      <c r="AZ354" s="6">
        <f t="shared" si="191"/>
        <v>110734.30327549965</v>
      </c>
      <c r="BA354" s="6">
        <f t="shared" si="192"/>
        <v>53515.098118506743</v>
      </c>
      <c r="BB354" s="6"/>
      <c r="BC354" s="6">
        <f t="shared" si="193"/>
        <v>7983.4920210305572</v>
      </c>
      <c r="BD354" s="6">
        <f t="shared" si="194"/>
        <v>-610.12629218483926</v>
      </c>
      <c r="BE354" s="6">
        <f t="shared" si="195"/>
        <v>7373.365728845718</v>
      </c>
      <c r="BF354" s="6">
        <f t="shared" si="196"/>
        <v>0.28407970754120759</v>
      </c>
      <c r="BG354" s="6">
        <f t="shared" si="197"/>
        <v>-2.1710361604983072E-2</v>
      </c>
      <c r="BH354" s="6">
        <f t="shared" si="198"/>
        <v>0.26236934593622452</v>
      </c>
      <c r="BI354" s="6"/>
      <c r="BJ354" s="6">
        <f t="shared" si="199"/>
        <v>-7983.4920210305572</v>
      </c>
      <c r="BK354" s="6">
        <f t="shared" si="200"/>
        <v>610.12629218483926</v>
      </c>
      <c r="BL354" s="6">
        <f t="shared" si="201"/>
        <v>-7373.365728845718</v>
      </c>
      <c r="BM354" s="6">
        <f t="shared" si="202"/>
        <v>-0.28407970754120759</v>
      </c>
      <c r="BN354" s="6">
        <f t="shared" si="203"/>
        <v>2.1710361604983072E-2</v>
      </c>
      <c r="BO354" s="6">
        <f t="shared" si="204"/>
        <v>-0.26236934593622452</v>
      </c>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8" t="s">
        <v>0</v>
      </c>
      <c r="DN354" s="84">
        <v>124899</v>
      </c>
      <c r="DY354" s="8" t="s">
        <v>0</v>
      </c>
      <c r="DZ354" s="8">
        <v>0</v>
      </c>
      <c r="EA354" s="8">
        <v>0</v>
      </c>
      <c r="EB354" s="8">
        <v>0</v>
      </c>
      <c r="EC354" s="8">
        <v>1</v>
      </c>
      <c r="ED354" s="8">
        <v>0</v>
      </c>
      <c r="EE354" s="8">
        <v>1</v>
      </c>
      <c r="EF354" s="8" t="s">
        <v>0</v>
      </c>
    </row>
    <row r="355" spans="1:136" ht="12.75" customHeight="1" x14ac:dyDescent="0.2">
      <c r="A355" s="9">
        <v>1711</v>
      </c>
      <c r="B355" s="63"/>
      <c r="C355" s="9">
        <v>11</v>
      </c>
      <c r="D355" s="9" t="s">
        <v>259</v>
      </c>
      <c r="E355" s="9"/>
      <c r="F355" s="2">
        <v>31815</v>
      </c>
      <c r="H355" s="2">
        <v>31638</v>
      </c>
      <c r="I355" s="4">
        <v>-441660.46109686093</v>
      </c>
      <c r="J355" s="4">
        <f t="shared" si="172"/>
        <v>-13.882145563314818</v>
      </c>
      <c r="K355" s="4"/>
      <c r="L355" s="4">
        <v>600804.27409698814</v>
      </c>
      <c r="M355" s="4">
        <f t="shared" si="173"/>
        <v>18.989957459289087</v>
      </c>
      <c r="N355" s="21"/>
      <c r="O355" s="4">
        <f t="shared" si="174"/>
        <v>-47243.63197763529</v>
      </c>
      <c r="P355" s="4">
        <f t="shared" si="175"/>
        <v>-1.4932559573182658</v>
      </c>
      <c r="Q355" s="21"/>
      <c r="R355" s="4">
        <f t="shared" si="176"/>
        <v>553560.64211935282</v>
      </c>
      <c r="S355" s="4">
        <f t="shared" si="177"/>
        <v>17.496701501970822</v>
      </c>
      <c r="T355" s="21"/>
      <c r="U355" s="21"/>
      <c r="V355" s="21"/>
      <c r="W355" s="22">
        <v>6966222.2213357212</v>
      </c>
      <c r="X355" s="6"/>
      <c r="Y355" s="2">
        <v>745200.10073677613</v>
      </c>
      <c r="Z355" s="82">
        <f t="shared" si="178"/>
        <v>1120398.8976797611</v>
      </c>
      <c r="AA355" s="82">
        <f t="shared" si="179"/>
        <v>1120564.60651971</v>
      </c>
      <c r="AB355" s="2"/>
      <c r="AC355" s="2">
        <v>533641.29829044605</v>
      </c>
      <c r="AD355" s="2">
        <v>910939.15924060298</v>
      </c>
      <c r="AE355" s="2">
        <v>377297.86095015693</v>
      </c>
      <c r="AF355" s="2">
        <f t="shared" si="180"/>
        <v>11.859118684587676</v>
      </c>
      <c r="AG355" s="83"/>
      <c r="AH355" s="6">
        <v>3738470.1827903567</v>
      </c>
      <c r="AI355" s="6">
        <v>67231.541274410803</v>
      </c>
      <c r="AJ355" s="6">
        <v>157397.34740737235</v>
      </c>
      <c r="AK355" s="30">
        <f t="shared" si="181"/>
        <v>44071.257274064264</v>
      </c>
      <c r="AL355" s="6"/>
      <c r="AM355" s="6">
        <f t="shared" si="182"/>
        <v>-1090011.326141184</v>
      </c>
      <c r="AN355" s="6">
        <f t="shared" si="183"/>
        <v>1120564.60651971</v>
      </c>
      <c r="AO355" s="7"/>
      <c r="AP355" s="6">
        <f t="shared" si="184"/>
        <v>30553.280378526077</v>
      </c>
      <c r="AQ355" s="6">
        <f t="shared" si="185"/>
        <v>0.96571465890783481</v>
      </c>
      <c r="AR355" s="7"/>
      <c r="AS355" s="6">
        <f t="shared" si="186"/>
        <v>-30553.280378526077</v>
      </c>
      <c r="AT355" s="6">
        <f t="shared" si="187"/>
        <v>-0.96571465890783481</v>
      </c>
      <c r="AU355" s="7"/>
      <c r="AV355" s="6">
        <f t="shared" si="188"/>
        <v>570250.99371846206</v>
      </c>
      <c r="AW355" s="6">
        <f t="shared" si="189"/>
        <v>18.024242800381252</v>
      </c>
      <c r="AX355" s="21"/>
      <c r="AY355" s="6">
        <f t="shared" si="190"/>
        <v>-94612.446949365913</v>
      </c>
      <c r="AZ355" s="6">
        <f t="shared" si="191"/>
        <v>67231.541274410803</v>
      </c>
      <c r="BA355" s="6">
        <f t="shared" si="192"/>
        <v>44071.257274064264</v>
      </c>
      <c r="BB355" s="6"/>
      <c r="BC355" s="6">
        <f t="shared" si="193"/>
        <v>5262.193071556314</v>
      </c>
      <c r="BD355" s="6">
        <f t="shared" si="194"/>
        <v>11428.158527552896</v>
      </c>
      <c r="BE355" s="6">
        <f t="shared" si="195"/>
        <v>16690.35159910921</v>
      </c>
      <c r="BF355" s="6">
        <f t="shared" si="196"/>
        <v>0.16632508602175591</v>
      </c>
      <c r="BG355" s="6">
        <f t="shared" si="197"/>
        <v>0.36121621238867491</v>
      </c>
      <c r="BH355" s="6">
        <f t="shared" si="198"/>
        <v>0.52754129841043085</v>
      </c>
      <c r="BI355" s="6"/>
      <c r="BJ355" s="6">
        <f t="shared" si="199"/>
        <v>-5262.193071556314</v>
      </c>
      <c r="BK355" s="6">
        <f t="shared" si="200"/>
        <v>-11428.158527552896</v>
      </c>
      <c r="BL355" s="6">
        <f t="shared" si="201"/>
        <v>-16690.35159910921</v>
      </c>
      <c r="BM355" s="6">
        <f t="shared" si="202"/>
        <v>-0.16632508602175591</v>
      </c>
      <c r="BN355" s="6">
        <f t="shared" si="203"/>
        <v>-0.36121621238867491</v>
      </c>
      <c r="BO355" s="6">
        <f t="shared" si="204"/>
        <v>-0.52754129841043085</v>
      </c>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8" t="s">
        <v>0</v>
      </c>
      <c r="DN355" s="84">
        <v>124944</v>
      </c>
      <c r="DY355" s="8" t="s">
        <v>0</v>
      </c>
      <c r="DZ355" s="8">
        <v>0</v>
      </c>
      <c r="EA355" s="8">
        <v>0</v>
      </c>
      <c r="EB355" s="8">
        <v>0</v>
      </c>
      <c r="EC355" s="8">
        <v>1</v>
      </c>
      <c r="ED355" s="8">
        <v>0</v>
      </c>
      <c r="EE355" s="8">
        <v>1</v>
      </c>
      <c r="EF355" s="8" t="s">
        <v>0</v>
      </c>
    </row>
    <row r="356" spans="1:136" ht="12.75" customHeight="1" x14ac:dyDescent="0.2">
      <c r="A356" s="9">
        <v>1640</v>
      </c>
      <c r="B356" s="63"/>
      <c r="C356" s="9">
        <v>11</v>
      </c>
      <c r="D356" s="9" t="s">
        <v>279</v>
      </c>
      <c r="E356" s="9"/>
      <c r="F356" s="2">
        <v>35878</v>
      </c>
      <c r="H356" s="2">
        <v>35681</v>
      </c>
      <c r="I356" s="4">
        <v>-806085.15330030024</v>
      </c>
      <c r="J356" s="4">
        <f t="shared" si="172"/>
        <v>-22.467393759415248</v>
      </c>
      <c r="K356" s="4"/>
      <c r="L356" s="4">
        <v>102548.73051987588</v>
      </c>
      <c r="M356" s="4">
        <f t="shared" si="173"/>
        <v>2.8740430626909528</v>
      </c>
      <c r="N356" s="21"/>
      <c r="O356" s="4">
        <f t="shared" si="174"/>
        <v>-339559.12446960108</v>
      </c>
      <c r="P356" s="4">
        <f t="shared" si="175"/>
        <v>-9.5165248863429017</v>
      </c>
      <c r="Q356" s="21"/>
      <c r="R356" s="4">
        <f t="shared" si="176"/>
        <v>-237010.3939497252</v>
      </c>
      <c r="S356" s="4">
        <f t="shared" si="177"/>
        <v>-6.6424818236519494</v>
      </c>
      <c r="T356" s="21"/>
      <c r="U356" s="21"/>
      <c r="V356" s="21"/>
      <c r="W356" s="22">
        <v>5895064.8687002044</v>
      </c>
      <c r="X356" s="6"/>
      <c r="Y356" s="2">
        <v>2470302.5541787455</v>
      </c>
      <c r="Z356" s="82">
        <f t="shared" si="178"/>
        <v>1260221.96763089</v>
      </c>
      <c r="AA356" s="82">
        <f t="shared" si="179"/>
        <v>1260408.3565328843</v>
      </c>
      <c r="AB356" s="2"/>
      <c r="AC356" s="2">
        <v>1998993.9126901999</v>
      </c>
      <c r="AD356" s="2">
        <v>782232.29490583402</v>
      </c>
      <c r="AE356" s="2">
        <v>-1216761.617784366</v>
      </c>
      <c r="AF356" s="2">
        <f t="shared" si="180"/>
        <v>-33.913864144722837</v>
      </c>
      <c r="AG356" s="83"/>
      <c r="AH356" s="6">
        <v>3022450.7843152811</v>
      </c>
      <c r="AI356" s="6">
        <v>53389.753364973083</v>
      </c>
      <c r="AJ356" s="6">
        <v>88067.563430315582</v>
      </c>
      <c r="AK356" s="30">
        <f t="shared" si="181"/>
        <v>24658.917760488366</v>
      </c>
      <c r="AL356" s="6"/>
      <c r="AM356" s="6">
        <f t="shared" si="182"/>
        <v>-922406.33029764832</v>
      </c>
      <c r="AN356" s="6">
        <f t="shared" si="183"/>
        <v>1260408.3565328843</v>
      </c>
      <c r="AO356" s="7"/>
      <c r="AP356" s="6">
        <f t="shared" si="184"/>
        <v>338002.02623523597</v>
      </c>
      <c r="AQ356" s="6">
        <f t="shared" si="185"/>
        <v>9.4728854638389048</v>
      </c>
      <c r="AR356" s="7"/>
      <c r="AS356" s="6">
        <f t="shared" si="186"/>
        <v>-338002.02623523597</v>
      </c>
      <c r="AT356" s="6">
        <f t="shared" si="187"/>
        <v>-9.4728854638389048</v>
      </c>
      <c r="AU356" s="7"/>
      <c r="AV356" s="6">
        <f t="shared" si="188"/>
        <v>-235453.29571536009</v>
      </c>
      <c r="AW356" s="6">
        <f t="shared" si="189"/>
        <v>-6.5988424011479525</v>
      </c>
      <c r="AX356" s="21"/>
      <c r="AY356" s="6">
        <f t="shared" si="190"/>
        <v>-76491.572891096366</v>
      </c>
      <c r="AZ356" s="6">
        <f t="shared" si="191"/>
        <v>53389.753364973083</v>
      </c>
      <c r="BA356" s="6">
        <f t="shared" si="192"/>
        <v>24658.917760488366</v>
      </c>
      <c r="BB356" s="6"/>
      <c r="BC356" s="6">
        <f t="shared" si="193"/>
        <v>3289.2320497472974</v>
      </c>
      <c r="BD356" s="6">
        <f t="shared" si="194"/>
        <v>-1732.1338153821707</v>
      </c>
      <c r="BE356" s="6">
        <f t="shared" si="195"/>
        <v>1557.0982343651267</v>
      </c>
      <c r="BF356" s="6">
        <f t="shared" si="196"/>
        <v>9.2184413266088325E-2</v>
      </c>
      <c r="BG356" s="6">
        <f t="shared" si="197"/>
        <v>-4.8544990762091046E-2</v>
      </c>
      <c r="BH356" s="6">
        <f t="shared" si="198"/>
        <v>4.3639422503997272E-2</v>
      </c>
      <c r="BI356" s="6"/>
      <c r="BJ356" s="6">
        <f t="shared" si="199"/>
        <v>-3289.2320497472974</v>
      </c>
      <c r="BK356" s="6">
        <f t="shared" si="200"/>
        <v>1732.1338153821707</v>
      </c>
      <c r="BL356" s="6">
        <f t="shared" si="201"/>
        <v>-1557.0982343651267</v>
      </c>
      <c r="BM356" s="6">
        <f t="shared" si="202"/>
        <v>-9.2184413266088325E-2</v>
      </c>
      <c r="BN356" s="6">
        <f t="shared" si="203"/>
        <v>4.8544990762091046E-2</v>
      </c>
      <c r="BO356" s="6">
        <f t="shared" si="204"/>
        <v>-4.3639422503997272E-2</v>
      </c>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8" t="s">
        <v>0</v>
      </c>
      <c r="DN356" s="84">
        <v>127497</v>
      </c>
      <c r="DY356" s="8" t="s">
        <v>0</v>
      </c>
      <c r="DZ356" s="8">
        <v>0</v>
      </c>
      <c r="EA356" s="8">
        <v>0</v>
      </c>
      <c r="EB356" s="8">
        <v>0</v>
      </c>
      <c r="EC356" s="8">
        <v>1</v>
      </c>
      <c r="ED356" s="8">
        <v>0</v>
      </c>
      <c r="EE356" s="8">
        <v>1</v>
      </c>
      <c r="EF356" s="8" t="s">
        <v>0</v>
      </c>
    </row>
    <row r="357" spans="1:136" ht="12.75" customHeight="1" x14ac:dyDescent="0.2">
      <c r="A357" s="9">
        <v>1954</v>
      </c>
      <c r="B357" s="63"/>
      <c r="C357" s="9">
        <v>11</v>
      </c>
      <c r="D357" s="9" t="s">
        <v>280</v>
      </c>
      <c r="E357" s="9"/>
      <c r="F357" s="2">
        <v>36124</v>
      </c>
      <c r="H357" s="2">
        <v>35727</v>
      </c>
      <c r="I357" s="4">
        <v>-181973.09886440588</v>
      </c>
      <c r="J357" s="4">
        <f t="shared" si="172"/>
        <v>-5.0374570608018461</v>
      </c>
      <c r="K357" s="4"/>
      <c r="L357" s="4">
        <v>-1328731.8084347434</v>
      </c>
      <c r="M357" s="4">
        <f t="shared" si="173"/>
        <v>-37.191250550976669</v>
      </c>
      <c r="N357" s="21"/>
      <c r="O357" s="4">
        <f t="shared" si="174"/>
        <v>404483.19533498224</v>
      </c>
      <c r="P357" s="4">
        <f t="shared" si="175"/>
        <v>11.321499015729904</v>
      </c>
      <c r="Q357" s="21"/>
      <c r="R357" s="4">
        <f t="shared" si="176"/>
        <v>-924248.61309976119</v>
      </c>
      <c r="S357" s="4">
        <f t="shared" si="177"/>
        <v>-25.869751535246767</v>
      </c>
      <c r="T357" s="21"/>
      <c r="U357" s="21"/>
      <c r="V357" s="21"/>
      <c r="W357" s="22">
        <v>7749169.382728206</v>
      </c>
      <c r="X357" s="6"/>
      <c r="Y357" s="2">
        <v>735935.63317145966</v>
      </c>
      <c r="Z357" s="82">
        <f t="shared" si="178"/>
        <v>778718.60736417095</v>
      </c>
      <c r="AA357" s="82">
        <f t="shared" si="179"/>
        <v>778833.78112714074</v>
      </c>
      <c r="AB357" s="2"/>
      <c r="AC357" s="2">
        <v>427798.85195953719</v>
      </c>
      <c r="AD357" s="2">
        <v>471057.23244873312</v>
      </c>
      <c r="AE357" s="2">
        <v>43258.380489195915</v>
      </c>
      <c r="AF357" s="2">
        <f t="shared" si="180"/>
        <v>1.1974969684751389</v>
      </c>
      <c r="AG357" s="83"/>
      <c r="AH357" s="6">
        <v>3808506.4431289136</v>
      </c>
      <c r="AI357" s="6">
        <v>90960.320547732234</v>
      </c>
      <c r="AJ357" s="6">
        <v>123669.34439150733</v>
      </c>
      <c r="AK357" s="30">
        <f t="shared" si="181"/>
        <v>34627.416429622055</v>
      </c>
      <c r="AL357" s="6"/>
      <c r="AM357" s="6">
        <f t="shared" si="182"/>
        <v>-1212519.8029844996</v>
      </c>
      <c r="AN357" s="6">
        <f t="shared" si="183"/>
        <v>778833.78112714074</v>
      </c>
      <c r="AO357" s="7"/>
      <c r="AP357" s="6">
        <f t="shared" si="184"/>
        <v>-433686.02185735886</v>
      </c>
      <c r="AQ357" s="6">
        <f t="shared" si="185"/>
        <v>-12.138887168174179</v>
      </c>
      <c r="AR357" s="7"/>
      <c r="AS357" s="6">
        <f t="shared" si="186"/>
        <v>433686.02185735886</v>
      </c>
      <c r="AT357" s="6">
        <f t="shared" si="187"/>
        <v>12.138887168174179</v>
      </c>
      <c r="AU357" s="7"/>
      <c r="AV357" s="6">
        <f t="shared" si="188"/>
        <v>-895045.78657738457</v>
      </c>
      <c r="AW357" s="6">
        <f t="shared" si="189"/>
        <v>-25.05236338280249</v>
      </c>
      <c r="AX357" s="21"/>
      <c r="AY357" s="6">
        <f t="shared" si="190"/>
        <v>-96384.910454977697</v>
      </c>
      <c r="AZ357" s="6">
        <f t="shared" si="191"/>
        <v>90960.320547732234</v>
      </c>
      <c r="BA357" s="6">
        <f t="shared" si="192"/>
        <v>34627.416429622055</v>
      </c>
      <c r="BB357" s="6"/>
      <c r="BC357" s="6">
        <f t="shared" si="193"/>
        <v>27830.042555006745</v>
      </c>
      <c r="BD357" s="6">
        <f t="shared" si="194"/>
        <v>1372.7839673699054</v>
      </c>
      <c r="BE357" s="6">
        <f t="shared" si="195"/>
        <v>29202.82652237665</v>
      </c>
      <c r="BF357" s="6">
        <f t="shared" si="196"/>
        <v>0.77896388039876685</v>
      </c>
      <c r="BG357" s="6">
        <f t="shared" si="197"/>
        <v>3.8424272045509154E-2</v>
      </c>
      <c r="BH357" s="6">
        <f t="shared" si="198"/>
        <v>0.81738815244427609</v>
      </c>
      <c r="BI357" s="6"/>
      <c r="BJ357" s="6">
        <f t="shared" si="199"/>
        <v>-27830.042555006745</v>
      </c>
      <c r="BK357" s="6">
        <f t="shared" si="200"/>
        <v>-1372.7839673699054</v>
      </c>
      <c r="BL357" s="6">
        <f t="shared" si="201"/>
        <v>-29202.82652237665</v>
      </c>
      <c r="BM357" s="6">
        <f t="shared" si="202"/>
        <v>-0.77896388039876685</v>
      </c>
      <c r="BN357" s="6">
        <f t="shared" si="203"/>
        <v>-3.8424272045509154E-2</v>
      </c>
      <c r="BO357" s="6">
        <f t="shared" si="204"/>
        <v>-0.81738815244427609</v>
      </c>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8" t="s">
        <v>0</v>
      </c>
      <c r="DN357" s="84">
        <v>154205</v>
      </c>
      <c r="DY357" s="8" t="s">
        <v>0</v>
      </c>
      <c r="DZ357" s="8">
        <v>0</v>
      </c>
      <c r="EA357" s="8">
        <v>0</v>
      </c>
      <c r="EB357" s="8">
        <v>0</v>
      </c>
      <c r="EC357" s="8">
        <v>1</v>
      </c>
      <c r="ED357" s="8">
        <v>0</v>
      </c>
      <c r="EE357" s="8">
        <v>1</v>
      </c>
      <c r="EF357" s="8" t="s">
        <v>0</v>
      </c>
    </row>
    <row r="358" spans="1:136" ht="12.75" customHeight="1" x14ac:dyDescent="0.2">
      <c r="A358" s="9">
        <v>882</v>
      </c>
      <c r="B358" s="63"/>
      <c r="C358" s="9">
        <v>11</v>
      </c>
      <c r="D358" s="9" t="s">
        <v>290</v>
      </c>
      <c r="E358" s="9"/>
      <c r="F358" s="2">
        <v>37458</v>
      </c>
      <c r="H358" s="2">
        <v>37591</v>
      </c>
      <c r="I358" s="4">
        <v>-953126.23944707029</v>
      </c>
      <c r="J358" s="4">
        <f t="shared" si="172"/>
        <v>-25.445198340730158</v>
      </c>
      <c r="K358" s="4"/>
      <c r="L358" s="4">
        <v>-1875580.9698276995</v>
      </c>
      <c r="M358" s="4">
        <f t="shared" si="173"/>
        <v>-49.894415414000676</v>
      </c>
      <c r="N358" s="21"/>
      <c r="O358" s="4">
        <f t="shared" si="174"/>
        <v>596239.63997941744</v>
      </c>
      <c r="P358" s="4">
        <f t="shared" si="175"/>
        <v>15.861233805416655</v>
      </c>
      <c r="Q358" s="21"/>
      <c r="R358" s="4">
        <f t="shared" si="176"/>
        <v>-1279341.329848282</v>
      </c>
      <c r="S358" s="4">
        <f t="shared" si="177"/>
        <v>-34.033181608584023</v>
      </c>
      <c r="T358" s="21"/>
      <c r="U358" s="21"/>
      <c r="V358" s="21"/>
      <c r="W358" s="22">
        <v>11855417.188710492</v>
      </c>
      <c r="X358" s="6"/>
      <c r="Y358" s="2">
        <v>1343744.9487371228</v>
      </c>
      <c r="Z358" s="82">
        <f t="shared" si="178"/>
        <v>1273588.1525647265</v>
      </c>
      <c r="AA358" s="82">
        <f t="shared" si="179"/>
        <v>1273776.5183474591</v>
      </c>
      <c r="AB358" s="2"/>
      <c r="AC358" s="2">
        <v>720414.22190870205</v>
      </c>
      <c r="AD358" s="2">
        <v>650505.64615850605</v>
      </c>
      <c r="AE358" s="2">
        <v>-69908.575750196003</v>
      </c>
      <c r="AF358" s="2">
        <f t="shared" si="180"/>
        <v>-1.8663189639114743</v>
      </c>
      <c r="AG358" s="83"/>
      <c r="AH358" s="6">
        <v>7649964.5957194744</v>
      </c>
      <c r="AI358" s="6">
        <v>124576.09118493737</v>
      </c>
      <c r="AJ358" s="6">
        <v>192999.1283685636</v>
      </c>
      <c r="AK358" s="30">
        <f t="shared" si="181"/>
        <v>54039.755943197815</v>
      </c>
      <c r="AL358" s="6"/>
      <c r="AM358" s="6">
        <f t="shared" si="182"/>
        <v>-1855028.2493494027</v>
      </c>
      <c r="AN358" s="6">
        <f t="shared" si="183"/>
        <v>1273776.5183474591</v>
      </c>
      <c r="AO358" s="7"/>
      <c r="AP358" s="6">
        <f t="shared" si="184"/>
        <v>-581251.73100194358</v>
      </c>
      <c r="AQ358" s="6">
        <f t="shared" si="185"/>
        <v>-15.462523769038961</v>
      </c>
      <c r="AR358" s="7"/>
      <c r="AS358" s="6">
        <f t="shared" si="186"/>
        <v>581251.73100194358</v>
      </c>
      <c r="AT358" s="6">
        <f t="shared" si="187"/>
        <v>15.462523769038961</v>
      </c>
      <c r="AU358" s="7"/>
      <c r="AV358" s="6">
        <f t="shared" si="188"/>
        <v>-1294329.2388257559</v>
      </c>
      <c r="AW358" s="6">
        <f t="shared" si="189"/>
        <v>-34.431891644961716</v>
      </c>
      <c r="AX358" s="21"/>
      <c r="AY358" s="6">
        <f t="shared" si="190"/>
        <v>-193603.75610560912</v>
      </c>
      <c r="AZ358" s="6">
        <f t="shared" si="191"/>
        <v>124576.09118493737</v>
      </c>
      <c r="BA358" s="6">
        <f t="shared" si="192"/>
        <v>54039.755943197815</v>
      </c>
      <c r="BB358" s="6"/>
      <c r="BC358" s="6">
        <f t="shared" si="193"/>
        <v>-2230.6764479698759</v>
      </c>
      <c r="BD358" s="6">
        <f t="shared" si="194"/>
        <v>-12757.232529503948</v>
      </c>
      <c r="BE358" s="6">
        <f t="shared" si="195"/>
        <v>-14987.908977473824</v>
      </c>
      <c r="BF358" s="6">
        <f t="shared" si="196"/>
        <v>-5.934070516798904E-2</v>
      </c>
      <c r="BG358" s="6">
        <f t="shared" si="197"/>
        <v>-0.33936933120970308</v>
      </c>
      <c r="BH358" s="6">
        <f t="shared" si="198"/>
        <v>-0.39871003637769209</v>
      </c>
      <c r="BI358" s="6"/>
      <c r="BJ358" s="6">
        <f t="shared" si="199"/>
        <v>2230.6764479698759</v>
      </c>
      <c r="BK358" s="6">
        <f t="shared" si="200"/>
        <v>12757.232529503948</v>
      </c>
      <c r="BL358" s="6">
        <f t="shared" si="201"/>
        <v>14987.908977473824</v>
      </c>
      <c r="BM358" s="6">
        <f t="shared" si="202"/>
        <v>5.934070516798904E-2</v>
      </c>
      <c r="BN358" s="6">
        <f t="shared" si="203"/>
        <v>0.33936933120970308</v>
      </c>
      <c r="BO358" s="6">
        <f t="shared" si="204"/>
        <v>0.39871003637769209</v>
      </c>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8" t="s">
        <v>0</v>
      </c>
      <c r="DN358" s="84">
        <v>154235</v>
      </c>
      <c r="DY358" s="8" t="s">
        <v>0</v>
      </c>
      <c r="DZ358" s="8">
        <v>0</v>
      </c>
      <c r="EA358" s="8">
        <v>0</v>
      </c>
      <c r="EB358" s="8">
        <v>0</v>
      </c>
      <c r="EC358" s="8">
        <v>1</v>
      </c>
      <c r="ED358" s="8">
        <v>0</v>
      </c>
      <c r="EE358" s="8">
        <v>1</v>
      </c>
      <c r="EF358" s="8" t="s">
        <v>0</v>
      </c>
    </row>
    <row r="359" spans="1:136" ht="12.75" customHeight="1" x14ac:dyDescent="0.2">
      <c r="A359" s="9">
        <v>1507</v>
      </c>
      <c r="B359" s="63"/>
      <c r="C359" s="9">
        <v>11</v>
      </c>
      <c r="D359" s="9" t="s">
        <v>305</v>
      </c>
      <c r="E359" s="9"/>
      <c r="F359" s="2">
        <v>42139</v>
      </c>
      <c r="H359" s="2">
        <v>42291</v>
      </c>
      <c r="I359" s="4">
        <v>580840.94495307654</v>
      </c>
      <c r="J359" s="4">
        <f t="shared" si="172"/>
        <v>13.783928070269265</v>
      </c>
      <c r="K359" s="4"/>
      <c r="L359" s="4">
        <v>1042784.0361926537</v>
      </c>
      <c r="M359" s="4">
        <f t="shared" si="173"/>
        <v>24.657351119449853</v>
      </c>
      <c r="N359" s="21"/>
      <c r="O359" s="4">
        <f t="shared" si="174"/>
        <v>-24049.192097570158</v>
      </c>
      <c r="P359" s="4">
        <f t="shared" si="175"/>
        <v>-0.56865981172282887</v>
      </c>
      <c r="Q359" s="21"/>
      <c r="R359" s="4">
        <f t="shared" si="176"/>
        <v>1018734.8440950835</v>
      </c>
      <c r="S359" s="4">
        <f t="shared" si="177"/>
        <v>24.088691307727021</v>
      </c>
      <c r="T359" s="21"/>
      <c r="U359" s="21"/>
      <c r="V359" s="21"/>
      <c r="W359" s="22">
        <v>7163598.0362581396</v>
      </c>
      <c r="X359" s="6"/>
      <c r="Y359" s="2">
        <v>1602186.5606966936</v>
      </c>
      <c r="Z359" s="82">
        <f t="shared" si="178"/>
        <v>1117909.3477302995</v>
      </c>
      <c r="AA359" s="82">
        <f t="shared" si="179"/>
        <v>1118074.6883617158</v>
      </c>
      <c r="AB359" s="2"/>
      <c r="AC359" s="2">
        <v>1038341.60562983</v>
      </c>
      <c r="AD359" s="2">
        <v>555804.95534511504</v>
      </c>
      <c r="AE359" s="2">
        <v>-482536.650284715</v>
      </c>
      <c r="AF359" s="2">
        <f t="shared" si="180"/>
        <v>-11.451070274204774</v>
      </c>
      <c r="AG359" s="83"/>
      <c r="AH359" s="6">
        <v>3312308.1565355021</v>
      </c>
      <c r="AI359" s="6">
        <v>77118.53263829452</v>
      </c>
      <c r="AJ359" s="6">
        <v>119921.78850085576</v>
      </c>
      <c r="AK359" s="30">
        <f t="shared" si="181"/>
        <v>33578.10078023962</v>
      </c>
      <c r="AL359" s="6"/>
      <c r="AM359" s="6">
        <f t="shared" si="182"/>
        <v>-1120894.9050647588</v>
      </c>
      <c r="AN359" s="6">
        <f t="shared" si="183"/>
        <v>1118074.6883617158</v>
      </c>
      <c r="AO359" s="7"/>
      <c r="AP359" s="6">
        <f t="shared" si="184"/>
        <v>-2820.2167030430865</v>
      </c>
      <c r="AQ359" s="6">
        <f t="shared" si="185"/>
        <v>-6.6685978176044228E-2</v>
      </c>
      <c r="AR359" s="7"/>
      <c r="AS359" s="6">
        <f t="shared" si="186"/>
        <v>2820.2167030430865</v>
      </c>
      <c r="AT359" s="6">
        <f t="shared" si="187"/>
        <v>6.6685978176044228E-2</v>
      </c>
      <c r="AU359" s="7"/>
      <c r="AV359" s="6">
        <f t="shared" si="188"/>
        <v>1045604.2528956968</v>
      </c>
      <c r="AW359" s="6">
        <f t="shared" si="189"/>
        <v>24.724037097625896</v>
      </c>
      <c r="AX359" s="21"/>
      <c r="AY359" s="6">
        <f t="shared" si="190"/>
        <v>-83827.224617920947</v>
      </c>
      <c r="AZ359" s="6">
        <f t="shared" si="191"/>
        <v>77118.53263829452</v>
      </c>
      <c r="BA359" s="6">
        <f t="shared" si="192"/>
        <v>33578.10078023962</v>
      </c>
      <c r="BB359" s="6"/>
      <c r="BC359" s="6">
        <f t="shared" si="193"/>
        <v>22213.299355332128</v>
      </c>
      <c r="BD359" s="6">
        <f t="shared" si="194"/>
        <v>4656.1094452811158</v>
      </c>
      <c r="BE359" s="6">
        <f t="shared" si="195"/>
        <v>26869.408800613244</v>
      </c>
      <c r="BF359" s="6">
        <f t="shared" si="196"/>
        <v>0.52524885567454371</v>
      </c>
      <c r="BG359" s="6">
        <f t="shared" si="197"/>
        <v>0.11009693422432942</v>
      </c>
      <c r="BH359" s="6">
        <f t="shared" si="198"/>
        <v>0.63534578989887314</v>
      </c>
      <c r="BI359" s="6"/>
      <c r="BJ359" s="6">
        <f t="shared" si="199"/>
        <v>-22213.299355332128</v>
      </c>
      <c r="BK359" s="6">
        <f t="shared" si="200"/>
        <v>-4656.1094452811158</v>
      </c>
      <c r="BL359" s="6">
        <f t="shared" si="201"/>
        <v>-26869.408800613244</v>
      </c>
      <c r="BM359" s="6">
        <f t="shared" si="202"/>
        <v>-0.52524885567454371</v>
      </c>
      <c r="BN359" s="6">
        <f t="shared" si="203"/>
        <v>-0.11009693422432942</v>
      </c>
      <c r="BO359" s="6">
        <f t="shared" si="204"/>
        <v>-0.63534578989887314</v>
      </c>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8" t="s">
        <v>0</v>
      </c>
      <c r="DN359" s="84">
        <v>155885</v>
      </c>
      <c r="DY359" s="8" t="s">
        <v>0</v>
      </c>
      <c r="DZ359" s="8">
        <v>0</v>
      </c>
      <c r="EA359" s="8">
        <v>0</v>
      </c>
      <c r="EB359" s="8">
        <v>0</v>
      </c>
      <c r="EC359" s="8">
        <v>1</v>
      </c>
      <c r="ED359" s="8">
        <v>0</v>
      </c>
      <c r="EE359" s="8">
        <v>1</v>
      </c>
      <c r="EF359" s="8" t="s">
        <v>0</v>
      </c>
    </row>
    <row r="360" spans="1:136" ht="12.75" customHeight="1" x14ac:dyDescent="0.2">
      <c r="A360" s="9">
        <v>1894</v>
      </c>
      <c r="B360" s="63"/>
      <c r="C360" s="9">
        <v>11</v>
      </c>
      <c r="D360" s="9" t="s">
        <v>310</v>
      </c>
      <c r="E360" s="9"/>
      <c r="F360" s="2">
        <v>43347</v>
      </c>
      <c r="H360" s="2">
        <v>43311</v>
      </c>
      <c r="I360" s="4">
        <v>902082.48557748832</v>
      </c>
      <c r="J360" s="4">
        <f t="shared" si="172"/>
        <v>20.810724746291285</v>
      </c>
      <c r="K360" s="4"/>
      <c r="L360" s="4">
        <v>695449.20809313748</v>
      </c>
      <c r="M360" s="4">
        <f t="shared" si="173"/>
        <v>16.057103463164957</v>
      </c>
      <c r="N360" s="21"/>
      <c r="O360" s="4">
        <f t="shared" si="174"/>
        <v>510266.25307584647</v>
      </c>
      <c r="P360" s="4">
        <f t="shared" si="175"/>
        <v>11.781447047536341</v>
      </c>
      <c r="Q360" s="21"/>
      <c r="R360" s="4">
        <f t="shared" si="176"/>
        <v>1205715.461168984</v>
      </c>
      <c r="S360" s="4">
        <f t="shared" si="177"/>
        <v>27.8385505107013</v>
      </c>
      <c r="T360" s="21"/>
      <c r="U360" s="21"/>
      <c r="V360" s="21"/>
      <c r="W360" s="22">
        <v>7948899.2814031933</v>
      </c>
      <c r="X360" s="6"/>
      <c r="Y360" s="2">
        <v>1138619.6719421498</v>
      </c>
      <c r="Z360" s="82">
        <f t="shared" si="178"/>
        <v>696618.87257812545</v>
      </c>
      <c r="AA360" s="82">
        <f t="shared" si="179"/>
        <v>696721.90365527174</v>
      </c>
      <c r="AB360" s="2"/>
      <c r="AC360" s="2">
        <v>862246.40648426197</v>
      </c>
      <c r="AD360" s="2">
        <v>419878.217108991</v>
      </c>
      <c r="AE360" s="2">
        <v>-442368.18937527097</v>
      </c>
      <c r="AF360" s="2">
        <f t="shared" si="180"/>
        <v>-10.205278090185502</v>
      </c>
      <c r="AG360" s="83"/>
      <c r="AH360" s="6">
        <v>3564797.7766172267</v>
      </c>
      <c r="AI360" s="6">
        <v>85028.125729401494</v>
      </c>
      <c r="AJ360" s="6">
        <v>149902.23562606925</v>
      </c>
      <c r="AK360" s="30">
        <f t="shared" si="181"/>
        <v>41972.625975299394</v>
      </c>
      <c r="AL360" s="6"/>
      <c r="AM360" s="6">
        <f t="shared" si="182"/>
        <v>-1243771.7276012574</v>
      </c>
      <c r="AN360" s="6">
        <f t="shared" si="183"/>
        <v>696721.90365527174</v>
      </c>
      <c r="AO360" s="7"/>
      <c r="AP360" s="6">
        <f t="shared" si="184"/>
        <v>-547049.82394598564</v>
      </c>
      <c r="AQ360" s="6">
        <f t="shared" si="185"/>
        <v>-12.630736393664096</v>
      </c>
      <c r="AR360" s="7"/>
      <c r="AS360" s="6">
        <f t="shared" si="186"/>
        <v>547049.82394598564</v>
      </c>
      <c r="AT360" s="6">
        <f t="shared" si="187"/>
        <v>12.630736393664096</v>
      </c>
      <c r="AU360" s="7"/>
      <c r="AV360" s="6">
        <f t="shared" si="188"/>
        <v>1242499.0320391231</v>
      </c>
      <c r="AW360" s="6">
        <f t="shared" si="189"/>
        <v>28.687839856829054</v>
      </c>
      <c r="AX360" s="21"/>
      <c r="AY360" s="6">
        <f t="shared" si="190"/>
        <v>-90217.180834561805</v>
      </c>
      <c r="AZ360" s="6">
        <f t="shared" si="191"/>
        <v>85028.125729401494</v>
      </c>
      <c r="BA360" s="6">
        <f t="shared" si="192"/>
        <v>41972.625975299394</v>
      </c>
      <c r="BB360" s="6"/>
      <c r="BC360" s="6">
        <f t="shared" si="193"/>
        <v>25937.593000564601</v>
      </c>
      <c r="BD360" s="6">
        <f t="shared" si="194"/>
        <v>10845.977869574537</v>
      </c>
      <c r="BE360" s="6">
        <f t="shared" si="195"/>
        <v>36783.570870139141</v>
      </c>
      <c r="BF360" s="6">
        <f t="shared" si="196"/>
        <v>0.59886848607893151</v>
      </c>
      <c r="BG360" s="6">
        <f t="shared" si="197"/>
        <v>0.25042086004882219</v>
      </c>
      <c r="BH360" s="6">
        <f t="shared" si="198"/>
        <v>0.84928934612775375</v>
      </c>
      <c r="BI360" s="6"/>
      <c r="BJ360" s="6">
        <f t="shared" si="199"/>
        <v>-25937.593000564601</v>
      </c>
      <c r="BK360" s="6">
        <f t="shared" si="200"/>
        <v>-10845.977869574537</v>
      </c>
      <c r="BL360" s="6">
        <f t="shared" si="201"/>
        <v>-36783.570870139141</v>
      </c>
      <c r="BM360" s="6">
        <f t="shared" si="202"/>
        <v>-0.59886848607893151</v>
      </c>
      <c r="BN360" s="6">
        <f t="shared" si="203"/>
        <v>-0.25042086004882219</v>
      </c>
      <c r="BO360" s="6">
        <f t="shared" si="204"/>
        <v>-0.84928934612775375</v>
      </c>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8" t="s">
        <v>0</v>
      </c>
      <c r="DN360" s="84">
        <v>156286</v>
      </c>
      <c r="DY360" s="8" t="s">
        <v>0</v>
      </c>
      <c r="DZ360" s="8">
        <v>0</v>
      </c>
      <c r="EA360" s="8">
        <v>0</v>
      </c>
      <c r="EB360" s="8">
        <v>0</v>
      </c>
      <c r="EC360" s="8">
        <v>1</v>
      </c>
      <c r="ED360" s="8">
        <v>0</v>
      </c>
      <c r="EE360" s="8">
        <v>1</v>
      </c>
      <c r="EF360" s="8" t="s">
        <v>0</v>
      </c>
    </row>
    <row r="361" spans="1:136" ht="12.75" customHeight="1" x14ac:dyDescent="0.2">
      <c r="A361" s="9">
        <v>984</v>
      </c>
      <c r="B361" s="63"/>
      <c r="C361" s="9">
        <v>11</v>
      </c>
      <c r="D361" s="9" t="s">
        <v>311</v>
      </c>
      <c r="E361" s="9"/>
      <c r="F361" s="2">
        <v>43565</v>
      </c>
      <c r="H361" s="2">
        <v>43326</v>
      </c>
      <c r="I361" s="4">
        <v>337939.99420671724</v>
      </c>
      <c r="J361" s="4">
        <f t="shared" si="172"/>
        <v>7.757144363748818</v>
      </c>
      <c r="K361" s="4"/>
      <c r="L361" s="4">
        <v>291960.30175712612</v>
      </c>
      <c r="M361" s="4">
        <f t="shared" si="173"/>
        <v>6.738685818149059</v>
      </c>
      <c r="N361" s="21"/>
      <c r="O361" s="4">
        <f t="shared" si="174"/>
        <v>119643.2195973185</v>
      </c>
      <c r="P361" s="4">
        <f t="shared" si="175"/>
        <v>2.7614647001181392</v>
      </c>
      <c r="Q361" s="21"/>
      <c r="R361" s="4">
        <f t="shared" si="176"/>
        <v>411603.52135444462</v>
      </c>
      <c r="S361" s="4">
        <f t="shared" si="177"/>
        <v>9.5001505182671977</v>
      </c>
      <c r="T361" s="21"/>
      <c r="U361" s="21"/>
      <c r="V361" s="21"/>
      <c r="W361" s="22">
        <v>10486799.188027898</v>
      </c>
      <c r="X361" s="6"/>
      <c r="Y361" s="2">
        <v>1214970.8095489803</v>
      </c>
      <c r="Z361" s="82">
        <f t="shared" si="178"/>
        <v>1484843.1824360255</v>
      </c>
      <c r="AA361" s="82">
        <f t="shared" si="179"/>
        <v>1485062.7931851766</v>
      </c>
      <c r="AB361" s="2"/>
      <c r="AC361" s="2">
        <v>526127.19284340402</v>
      </c>
      <c r="AD361" s="2">
        <v>797488.26759814995</v>
      </c>
      <c r="AE361" s="2">
        <v>271361.07475474593</v>
      </c>
      <c r="AF361" s="2">
        <f t="shared" si="180"/>
        <v>6.2288781075346247</v>
      </c>
      <c r="AG361" s="83"/>
      <c r="AH361" s="6">
        <v>6189795.6513638971</v>
      </c>
      <c r="AI361" s="6">
        <v>106779.50672994617</v>
      </c>
      <c r="AJ361" s="6">
        <v>307299.58303344162</v>
      </c>
      <c r="AK361" s="30">
        <f t="shared" si="181"/>
        <v>86043.883249363658</v>
      </c>
      <c r="AL361" s="6"/>
      <c r="AM361" s="6">
        <f t="shared" si="182"/>
        <v>-1640879.3068514578</v>
      </c>
      <c r="AN361" s="6">
        <f t="shared" si="183"/>
        <v>1485062.7931851766</v>
      </c>
      <c r="AO361" s="7"/>
      <c r="AP361" s="6">
        <f t="shared" si="184"/>
        <v>-155816.51366628124</v>
      </c>
      <c r="AQ361" s="6">
        <f t="shared" si="185"/>
        <v>-3.5963743171832445</v>
      </c>
      <c r="AR361" s="7"/>
      <c r="AS361" s="6">
        <f t="shared" si="186"/>
        <v>155816.51366628124</v>
      </c>
      <c r="AT361" s="6">
        <f t="shared" si="187"/>
        <v>3.5963743171832445</v>
      </c>
      <c r="AU361" s="7"/>
      <c r="AV361" s="6">
        <f t="shared" si="188"/>
        <v>447776.81542340736</v>
      </c>
      <c r="AW361" s="6">
        <f t="shared" si="189"/>
        <v>10.335060135332302</v>
      </c>
      <c r="AX361" s="21"/>
      <c r="AY361" s="6">
        <f t="shared" si="190"/>
        <v>-156650.09591034718</v>
      </c>
      <c r="AZ361" s="6">
        <f t="shared" si="191"/>
        <v>106779.50672994617</v>
      </c>
      <c r="BA361" s="6">
        <f t="shared" si="192"/>
        <v>86043.883249363658</v>
      </c>
      <c r="BB361" s="6"/>
      <c r="BC361" s="6">
        <f t="shared" si="193"/>
        <v>4176.6817055172287</v>
      </c>
      <c r="BD361" s="6">
        <f t="shared" si="194"/>
        <v>31996.612363445507</v>
      </c>
      <c r="BE361" s="6">
        <f t="shared" si="195"/>
        <v>36173.294068962736</v>
      </c>
      <c r="BF361" s="6">
        <f t="shared" si="196"/>
        <v>9.6401276497189423E-2</v>
      </c>
      <c r="BG361" s="6">
        <f t="shared" si="197"/>
        <v>0.73850834056791548</v>
      </c>
      <c r="BH361" s="6">
        <f t="shared" si="198"/>
        <v>0.83490961706510491</v>
      </c>
      <c r="BI361" s="6"/>
      <c r="BJ361" s="6">
        <f t="shared" si="199"/>
        <v>-4176.6817055172287</v>
      </c>
      <c r="BK361" s="6">
        <f t="shared" si="200"/>
        <v>-31996.612363445507</v>
      </c>
      <c r="BL361" s="6">
        <f t="shared" si="201"/>
        <v>-36173.294068962736</v>
      </c>
      <c r="BM361" s="6">
        <f t="shared" si="202"/>
        <v>-9.6401276497189423E-2</v>
      </c>
      <c r="BN361" s="6">
        <f t="shared" si="203"/>
        <v>-0.73850834056791548</v>
      </c>
      <c r="BO361" s="6">
        <f t="shared" si="204"/>
        <v>-0.83490961706510491</v>
      </c>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8" t="s">
        <v>0</v>
      </c>
      <c r="DN361" s="84">
        <v>158986</v>
      </c>
      <c r="DY361" s="8" t="s">
        <v>0</v>
      </c>
      <c r="DZ361" s="8">
        <v>0</v>
      </c>
      <c r="EA361" s="8">
        <v>0</v>
      </c>
      <c r="EB361" s="8">
        <v>0</v>
      </c>
      <c r="EC361" s="8">
        <v>1</v>
      </c>
      <c r="ED361" s="8">
        <v>0</v>
      </c>
      <c r="EE361" s="8">
        <v>1</v>
      </c>
      <c r="EF361" s="8" t="s">
        <v>0</v>
      </c>
    </row>
    <row r="362" spans="1:136" ht="12.75" customHeight="1" x14ac:dyDescent="0.2">
      <c r="A362" s="9">
        <v>928</v>
      </c>
      <c r="B362" s="63"/>
      <c r="C362" s="9">
        <v>11</v>
      </c>
      <c r="D362" s="9" t="s">
        <v>325</v>
      </c>
      <c r="E362" s="9"/>
      <c r="F362" s="2">
        <v>45937</v>
      </c>
      <c r="H362" s="2">
        <v>45642</v>
      </c>
      <c r="I362" s="4">
        <v>-147493.10053156223</v>
      </c>
      <c r="J362" s="4">
        <f t="shared" si="172"/>
        <v>-3.2107691083780447</v>
      </c>
      <c r="K362" s="4"/>
      <c r="L362" s="4">
        <v>1176528.9678814616</v>
      </c>
      <c r="M362" s="4">
        <f t="shared" si="173"/>
        <v>25.777331577964627</v>
      </c>
      <c r="N362" s="21"/>
      <c r="O362" s="4">
        <f t="shared" si="174"/>
        <v>479136.77251227421</v>
      </c>
      <c r="P362" s="4">
        <f t="shared" si="175"/>
        <v>10.497716412783713</v>
      </c>
      <c r="Q362" s="21"/>
      <c r="R362" s="4">
        <f t="shared" si="176"/>
        <v>1655665.7403937359</v>
      </c>
      <c r="S362" s="4">
        <f t="shared" si="177"/>
        <v>36.275047990748341</v>
      </c>
      <c r="T362" s="21"/>
      <c r="U362" s="21"/>
      <c r="V362" s="21"/>
      <c r="W362" s="22">
        <v>15604194.642106747</v>
      </c>
      <c r="X362" s="6"/>
      <c r="Y362" s="2">
        <v>1215356.6141218995</v>
      </c>
      <c r="Z362" s="82">
        <f t="shared" si="178"/>
        <v>1934309.6836397927</v>
      </c>
      <c r="AA362" s="82">
        <f t="shared" si="179"/>
        <v>1934595.7712238147</v>
      </c>
      <c r="AB362" s="2"/>
      <c r="AC362" s="2">
        <v>998716.76707248599</v>
      </c>
      <c r="AD362" s="2">
        <v>1722316.6784357801</v>
      </c>
      <c r="AE362" s="2">
        <v>723599.91136329412</v>
      </c>
      <c r="AF362" s="2">
        <f t="shared" si="180"/>
        <v>15.752006255595578</v>
      </c>
      <c r="AG362" s="83"/>
      <c r="AH362" s="6">
        <v>12368417.98242297</v>
      </c>
      <c r="AI362" s="6">
        <v>233332.99618766081</v>
      </c>
      <c r="AJ362" s="6">
        <v>384124.47879180202</v>
      </c>
      <c r="AK362" s="30">
        <f t="shared" si="181"/>
        <v>107554.85406170458</v>
      </c>
      <c r="AL362" s="6"/>
      <c r="AM362" s="6">
        <f t="shared" si="182"/>
        <v>-2441602.9742942411</v>
      </c>
      <c r="AN362" s="6">
        <f t="shared" si="183"/>
        <v>1934595.7712238147</v>
      </c>
      <c r="AO362" s="7"/>
      <c r="AP362" s="6">
        <f t="shared" si="184"/>
        <v>-507007.20307042636</v>
      </c>
      <c r="AQ362" s="6">
        <f t="shared" si="185"/>
        <v>-11.108347641874291</v>
      </c>
      <c r="AR362" s="7"/>
      <c r="AS362" s="6">
        <f t="shared" si="186"/>
        <v>507007.20307042636</v>
      </c>
      <c r="AT362" s="6">
        <f t="shared" si="187"/>
        <v>11.108347641874291</v>
      </c>
      <c r="AU362" s="7"/>
      <c r="AV362" s="6">
        <f t="shared" si="188"/>
        <v>1683536.170951888</v>
      </c>
      <c r="AW362" s="6">
        <f t="shared" si="189"/>
        <v>36.88567921983892</v>
      </c>
      <c r="AX362" s="21"/>
      <c r="AY362" s="6">
        <f t="shared" si="190"/>
        <v>-313017.41969121346</v>
      </c>
      <c r="AZ362" s="6">
        <f t="shared" si="191"/>
        <v>233332.99618766081</v>
      </c>
      <c r="BA362" s="6">
        <f t="shared" si="192"/>
        <v>107554.85406170458</v>
      </c>
      <c r="BB362" s="6"/>
      <c r="BC362" s="6">
        <f t="shared" si="193"/>
        <v>28312.556490282819</v>
      </c>
      <c r="BD362" s="6">
        <f t="shared" si="194"/>
        <v>-442.12593213070068</v>
      </c>
      <c r="BE362" s="6">
        <f t="shared" si="195"/>
        <v>27870.430558152118</v>
      </c>
      <c r="BF362" s="6">
        <f t="shared" si="196"/>
        <v>0.62031805114330707</v>
      </c>
      <c r="BG362" s="6">
        <f t="shared" si="197"/>
        <v>-9.686822052729957E-3</v>
      </c>
      <c r="BH362" s="6">
        <f t="shared" si="198"/>
        <v>0.6106312290905771</v>
      </c>
      <c r="BI362" s="6"/>
      <c r="BJ362" s="6">
        <f t="shared" si="199"/>
        <v>-28312.556490282819</v>
      </c>
      <c r="BK362" s="6">
        <f t="shared" si="200"/>
        <v>442.12593213070068</v>
      </c>
      <c r="BL362" s="6">
        <f t="shared" si="201"/>
        <v>-27870.430558152118</v>
      </c>
      <c r="BM362" s="6">
        <f t="shared" si="202"/>
        <v>-0.62031805114330707</v>
      </c>
      <c r="BN362" s="6">
        <f t="shared" si="203"/>
        <v>9.686822052729957E-3</v>
      </c>
      <c r="BO362" s="6">
        <f t="shared" si="204"/>
        <v>-0.6106312290905771</v>
      </c>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8" t="s">
        <v>0</v>
      </c>
      <c r="DN362" s="84">
        <v>159265</v>
      </c>
      <c r="DY362" s="8" t="s">
        <v>0</v>
      </c>
      <c r="DZ362" s="8">
        <v>0</v>
      </c>
      <c r="EA362" s="8">
        <v>0</v>
      </c>
      <c r="EB362" s="8">
        <v>0</v>
      </c>
      <c r="EC362" s="8">
        <v>1</v>
      </c>
      <c r="ED362" s="8">
        <v>0</v>
      </c>
      <c r="EE362" s="8">
        <v>1</v>
      </c>
      <c r="EF362" s="8" t="s">
        <v>0</v>
      </c>
    </row>
    <row r="363" spans="1:136" ht="12.75" customHeight="1" x14ac:dyDescent="0.2">
      <c r="A363" s="9">
        <v>988</v>
      </c>
      <c r="B363" s="63"/>
      <c r="C363" s="9">
        <v>11</v>
      </c>
      <c r="D363" s="9" t="s">
        <v>342</v>
      </c>
      <c r="E363" s="9"/>
      <c r="F363" s="2">
        <v>49574</v>
      </c>
      <c r="H363" s="2">
        <v>49842</v>
      </c>
      <c r="I363" s="4">
        <v>2558773.6970240893</v>
      </c>
      <c r="J363" s="4">
        <f t="shared" si="172"/>
        <v>51.615235749063807</v>
      </c>
      <c r="K363" s="4"/>
      <c r="L363" s="4">
        <v>3516498.3056358993</v>
      </c>
      <c r="M363" s="4">
        <f t="shared" si="173"/>
        <v>70.552913318805409</v>
      </c>
      <c r="N363" s="21"/>
      <c r="O363" s="4">
        <f t="shared" si="174"/>
        <v>-519465.92953954136</v>
      </c>
      <c r="P363" s="4">
        <f t="shared" si="175"/>
        <v>-10.422252909986383</v>
      </c>
      <c r="Q363" s="21"/>
      <c r="R363" s="4">
        <f t="shared" si="176"/>
        <v>2997032.3760963581</v>
      </c>
      <c r="S363" s="4">
        <f t="shared" si="177"/>
        <v>60.130660408819033</v>
      </c>
      <c r="T363" s="21"/>
      <c r="U363" s="21"/>
      <c r="V363" s="21"/>
      <c r="W363" s="22">
        <v>10751766.028796442</v>
      </c>
      <c r="X363" s="6"/>
      <c r="Y363" s="2">
        <v>1814053.1018875341</v>
      </c>
      <c r="Z363" s="82">
        <f t="shared" si="178"/>
        <v>2208545.1248210222</v>
      </c>
      <c r="AA363" s="82">
        <f t="shared" si="179"/>
        <v>2208871.7722778935</v>
      </c>
      <c r="AB363" s="2"/>
      <c r="AC363" s="2">
        <v>1054746.5010611999</v>
      </c>
      <c r="AD363" s="2">
        <v>1447117.3438224201</v>
      </c>
      <c r="AE363" s="2">
        <v>392370.84276122018</v>
      </c>
      <c r="AF363" s="2">
        <f t="shared" si="180"/>
        <v>7.9148513890591881</v>
      </c>
      <c r="AG363" s="83"/>
      <c r="AH363" s="6">
        <v>7558741.7212842992</v>
      </c>
      <c r="AI363" s="6">
        <v>92937.718820508977</v>
      </c>
      <c r="AJ363" s="6">
        <v>326037.36248670035</v>
      </c>
      <c r="AK363" s="30">
        <f t="shared" si="181"/>
        <v>91290.461496276112</v>
      </c>
      <c r="AL363" s="6"/>
      <c r="AM363" s="6">
        <f t="shared" si="182"/>
        <v>-1682338.9169978281</v>
      </c>
      <c r="AN363" s="6">
        <f t="shared" si="183"/>
        <v>2208871.7722778935</v>
      </c>
      <c r="AO363" s="7"/>
      <c r="AP363" s="6">
        <f t="shared" si="184"/>
        <v>526532.85528006544</v>
      </c>
      <c r="AQ363" s="6">
        <f t="shared" si="185"/>
        <v>10.564039470327543</v>
      </c>
      <c r="AR363" s="7"/>
      <c r="AS363" s="6">
        <f t="shared" si="186"/>
        <v>-526532.85528006544</v>
      </c>
      <c r="AT363" s="6">
        <f t="shared" si="187"/>
        <v>-10.564039470327543</v>
      </c>
      <c r="AU363" s="7"/>
      <c r="AV363" s="6">
        <f t="shared" si="188"/>
        <v>2989965.4503558339</v>
      </c>
      <c r="AW363" s="6">
        <f t="shared" si="189"/>
        <v>59.988873848477866</v>
      </c>
      <c r="AX363" s="21"/>
      <c r="AY363" s="6">
        <f t="shared" si="190"/>
        <v>-191295.10605730925</v>
      </c>
      <c r="AZ363" s="6">
        <f t="shared" si="191"/>
        <v>92937.718820508977</v>
      </c>
      <c r="BA363" s="6">
        <f t="shared" si="192"/>
        <v>91290.461496276112</v>
      </c>
      <c r="BB363" s="6"/>
      <c r="BC363" s="6">
        <f t="shared" si="193"/>
        <v>-32356.927063785246</v>
      </c>
      <c r="BD363" s="6">
        <f t="shared" si="194"/>
        <v>25290.001323261196</v>
      </c>
      <c r="BE363" s="6">
        <f t="shared" si="195"/>
        <v>-7066.9257405240496</v>
      </c>
      <c r="BF363" s="6">
        <f t="shared" si="196"/>
        <v>-0.64918998161761654</v>
      </c>
      <c r="BG363" s="6">
        <f t="shared" si="197"/>
        <v>0.50740342127645754</v>
      </c>
      <c r="BH363" s="6">
        <f t="shared" si="198"/>
        <v>-0.14178656034115905</v>
      </c>
      <c r="BI363" s="6"/>
      <c r="BJ363" s="6">
        <f t="shared" si="199"/>
        <v>32356.927063785246</v>
      </c>
      <c r="BK363" s="6">
        <f t="shared" si="200"/>
        <v>-25290.001323261196</v>
      </c>
      <c r="BL363" s="6">
        <f t="shared" si="201"/>
        <v>7066.9257405240496</v>
      </c>
      <c r="BM363" s="6">
        <f t="shared" si="202"/>
        <v>0.64918998161761654</v>
      </c>
      <c r="BN363" s="6">
        <f t="shared" si="203"/>
        <v>-0.50740342127645754</v>
      </c>
      <c r="BO363" s="6">
        <f t="shared" si="204"/>
        <v>0.14178656034115905</v>
      </c>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8" t="s">
        <v>0</v>
      </c>
      <c r="DN363" s="84">
        <v>161265</v>
      </c>
      <c r="DY363" s="8" t="s">
        <v>0</v>
      </c>
      <c r="DZ363" s="8">
        <v>0</v>
      </c>
      <c r="EA363" s="8">
        <v>0</v>
      </c>
      <c r="EB363" s="8">
        <v>0</v>
      </c>
      <c r="EC363" s="8">
        <v>1</v>
      </c>
      <c r="ED363" s="8">
        <v>0</v>
      </c>
      <c r="EE363" s="8">
        <v>1</v>
      </c>
      <c r="EF363" s="8" t="s">
        <v>0</v>
      </c>
    </row>
    <row r="364" spans="1:136" ht="12.75" customHeight="1" x14ac:dyDescent="0.2">
      <c r="A364" s="9">
        <v>957</v>
      </c>
      <c r="B364" s="63"/>
      <c r="C364" s="9">
        <v>11</v>
      </c>
      <c r="D364" s="9" t="s">
        <v>363</v>
      </c>
      <c r="E364" s="9"/>
      <c r="F364" s="2">
        <v>57390</v>
      </c>
      <c r="H364" s="2">
        <v>58209</v>
      </c>
      <c r="I364" s="4">
        <v>2628366.2042220933</v>
      </c>
      <c r="J364" s="4">
        <f t="shared" si="172"/>
        <v>45.79833079320602</v>
      </c>
      <c r="K364" s="4"/>
      <c r="L364" s="4">
        <v>2372987.6734109335</v>
      </c>
      <c r="M364" s="4">
        <f t="shared" si="173"/>
        <v>40.766679953459665</v>
      </c>
      <c r="N364" s="21"/>
      <c r="O364" s="4">
        <f t="shared" si="174"/>
        <v>-695242.38187878788</v>
      </c>
      <c r="P364" s="4">
        <f t="shared" si="175"/>
        <v>-11.943898398508614</v>
      </c>
      <c r="Q364" s="21"/>
      <c r="R364" s="4">
        <f t="shared" si="176"/>
        <v>1677745.2915321456</v>
      </c>
      <c r="S364" s="4">
        <f t="shared" si="177"/>
        <v>28.82278155495105</v>
      </c>
      <c r="T364" s="21"/>
      <c r="U364" s="21"/>
      <c r="V364" s="21"/>
      <c r="W364" s="22">
        <v>16678907.095765691</v>
      </c>
      <c r="X364" s="6"/>
      <c r="Y364" s="2">
        <v>2910308.5433461759</v>
      </c>
      <c r="Z364" s="82">
        <f t="shared" si="178"/>
        <v>3299700.4776273873</v>
      </c>
      <c r="AA364" s="82">
        <f t="shared" si="179"/>
        <v>3300188.5087558175</v>
      </c>
      <c r="AB364" s="2"/>
      <c r="AC364" s="2">
        <v>1989418.3522651601</v>
      </c>
      <c r="AD364" s="2">
        <v>2373331.5462454502</v>
      </c>
      <c r="AE364" s="2">
        <v>383913.19398029009</v>
      </c>
      <c r="AF364" s="2">
        <f t="shared" si="180"/>
        <v>6.6895485969731672</v>
      </c>
      <c r="AG364" s="83"/>
      <c r="AH364" s="6">
        <v>13153502.351660093</v>
      </c>
      <c r="AI364" s="6">
        <v>174011.04800435697</v>
      </c>
      <c r="AJ364" s="6">
        <v>584618.71894166968</v>
      </c>
      <c r="AK364" s="30">
        <f t="shared" si="181"/>
        <v>163693.24130366751</v>
      </c>
      <c r="AL364" s="6"/>
      <c r="AM364" s="6">
        <f t="shared" si="182"/>
        <v>-2609764.2401300324</v>
      </c>
      <c r="AN364" s="6">
        <f t="shared" si="183"/>
        <v>3300188.5087558175</v>
      </c>
      <c r="AO364" s="7"/>
      <c r="AP364" s="6">
        <f t="shared" si="184"/>
        <v>690424.26862578513</v>
      </c>
      <c r="AQ364" s="6">
        <f t="shared" si="185"/>
        <v>11.861125747320605</v>
      </c>
      <c r="AR364" s="7"/>
      <c r="AS364" s="6">
        <f t="shared" si="186"/>
        <v>-690424.26862578513</v>
      </c>
      <c r="AT364" s="6">
        <f t="shared" si="187"/>
        <v>-11.861125747320605</v>
      </c>
      <c r="AU364" s="7"/>
      <c r="AV364" s="6">
        <f t="shared" si="188"/>
        <v>1682563.4047851483</v>
      </c>
      <c r="AW364" s="6">
        <f t="shared" si="189"/>
        <v>28.905554206139055</v>
      </c>
      <c r="AX364" s="21"/>
      <c r="AY364" s="6">
        <f t="shared" si="190"/>
        <v>-332886.17605502188</v>
      </c>
      <c r="AZ364" s="6">
        <f t="shared" si="191"/>
        <v>174011.04800435697</v>
      </c>
      <c r="BA364" s="6">
        <f t="shared" si="192"/>
        <v>163693.24130366751</v>
      </c>
      <c r="BB364" s="6"/>
      <c r="BC364" s="6">
        <f t="shared" si="193"/>
        <v>-44023.048153311684</v>
      </c>
      <c r="BD364" s="6">
        <f t="shared" si="194"/>
        <v>48841.161406314495</v>
      </c>
      <c r="BE364" s="6">
        <f t="shared" si="195"/>
        <v>4818.1132530028117</v>
      </c>
      <c r="BF364" s="6">
        <f t="shared" si="196"/>
        <v>-0.75629280958806511</v>
      </c>
      <c r="BG364" s="6">
        <f t="shared" si="197"/>
        <v>0.83906546077607402</v>
      </c>
      <c r="BH364" s="6">
        <f t="shared" si="198"/>
        <v>8.2772651188008931E-2</v>
      </c>
      <c r="BI364" s="6"/>
      <c r="BJ364" s="6">
        <f t="shared" si="199"/>
        <v>44023.048153311684</v>
      </c>
      <c r="BK364" s="6">
        <f t="shared" si="200"/>
        <v>-48841.161406314495</v>
      </c>
      <c r="BL364" s="6">
        <f t="shared" si="201"/>
        <v>-4818.1132530028117</v>
      </c>
      <c r="BM364" s="6">
        <f t="shared" si="202"/>
        <v>0.75629280958806511</v>
      </c>
      <c r="BN364" s="6">
        <f t="shared" si="203"/>
        <v>-0.83906546077607402</v>
      </c>
      <c r="BO364" s="6">
        <f t="shared" si="204"/>
        <v>-8.2772651188008931E-2</v>
      </c>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8" t="s">
        <v>0</v>
      </c>
      <c r="DN364" s="84">
        <v>162445</v>
      </c>
      <c r="DY364" s="8" t="s">
        <v>0</v>
      </c>
      <c r="DZ364" s="8">
        <v>0</v>
      </c>
      <c r="EA364" s="8">
        <v>0</v>
      </c>
      <c r="EB364" s="8">
        <v>0</v>
      </c>
      <c r="EC364" s="8">
        <v>1</v>
      </c>
      <c r="ED364" s="8">
        <v>0</v>
      </c>
      <c r="EE364" s="8">
        <v>1</v>
      </c>
      <c r="EF364" s="8" t="s">
        <v>0</v>
      </c>
    </row>
    <row r="365" spans="1:136" ht="12.75" customHeight="1" x14ac:dyDescent="0.2">
      <c r="A365" s="9">
        <v>917</v>
      </c>
      <c r="B365" s="63"/>
      <c r="C365" s="9">
        <v>11</v>
      </c>
      <c r="D365" s="9" t="s">
        <v>390</v>
      </c>
      <c r="E365" s="9"/>
      <c r="F365" s="2">
        <v>87189</v>
      </c>
      <c r="H365" s="2">
        <v>86832</v>
      </c>
      <c r="I365" s="4">
        <v>2397803.8337638788</v>
      </c>
      <c r="J365" s="4">
        <f t="shared" si="172"/>
        <v>27.501219577743509</v>
      </c>
      <c r="K365" s="4"/>
      <c r="L365" s="4">
        <v>1925604.9296630174</v>
      </c>
      <c r="M365" s="4">
        <f t="shared" si="173"/>
        <v>22.176213028181056</v>
      </c>
      <c r="N365" s="21"/>
      <c r="O365" s="4">
        <f t="shared" si="174"/>
        <v>2648037.2989053503</v>
      </c>
      <c r="P365" s="4">
        <f t="shared" si="175"/>
        <v>30.496099351683139</v>
      </c>
      <c r="Q365" s="21"/>
      <c r="R365" s="4">
        <f t="shared" si="176"/>
        <v>4573642.2285683677</v>
      </c>
      <c r="S365" s="4">
        <f t="shared" si="177"/>
        <v>52.672312379864195</v>
      </c>
      <c r="T365" s="21"/>
      <c r="U365" s="21"/>
      <c r="V365" s="21"/>
      <c r="W365" s="22">
        <v>33396080.686477914</v>
      </c>
      <c r="X365" s="6"/>
      <c r="Y365" s="2">
        <v>2392044.0565309147</v>
      </c>
      <c r="Z365" s="82">
        <f t="shared" si="178"/>
        <v>2553210.5772905117</v>
      </c>
      <c r="AA365" s="82">
        <f t="shared" si="179"/>
        <v>2553588.2013347554</v>
      </c>
      <c r="AB365" s="2"/>
      <c r="AC365" s="2">
        <v>2004415.94749125</v>
      </c>
      <c r="AD365" s="2">
        <v>2166245.0862708301</v>
      </c>
      <c r="AE365" s="2">
        <v>161829.13877958013</v>
      </c>
      <c r="AF365" s="2">
        <f t="shared" si="180"/>
        <v>1.8560728851068384</v>
      </c>
      <c r="AG365" s="83"/>
      <c r="AH365" s="6">
        <v>29527402.544078011</v>
      </c>
      <c r="AI365" s="6">
        <v>531920.13537695468</v>
      </c>
      <c r="AJ365" s="6">
        <v>854442.74306859379</v>
      </c>
      <c r="AK365" s="30">
        <f t="shared" si="181"/>
        <v>239243.96805920629</v>
      </c>
      <c r="AL365" s="6"/>
      <c r="AM365" s="6">
        <f t="shared" si="182"/>
        <v>-5225516.0746230027</v>
      </c>
      <c r="AN365" s="6">
        <f t="shared" si="183"/>
        <v>2553588.2013347554</v>
      </c>
      <c r="AO365" s="7"/>
      <c r="AP365" s="6">
        <f t="shared" si="184"/>
        <v>-2671927.8732882473</v>
      </c>
      <c r="AQ365" s="6">
        <f t="shared" si="185"/>
        <v>-30.771234951265054</v>
      </c>
      <c r="AR365" s="7"/>
      <c r="AS365" s="6">
        <f t="shared" si="186"/>
        <v>2671927.8732882473</v>
      </c>
      <c r="AT365" s="6">
        <f t="shared" si="187"/>
        <v>30.771234951265054</v>
      </c>
      <c r="AU365" s="7"/>
      <c r="AV365" s="6">
        <f t="shared" si="188"/>
        <v>4597532.8029512651</v>
      </c>
      <c r="AW365" s="6">
        <f t="shared" si="189"/>
        <v>52.947447979446117</v>
      </c>
      <c r="AX365" s="21"/>
      <c r="AY365" s="6">
        <f t="shared" si="190"/>
        <v>-747273.52905326453</v>
      </c>
      <c r="AZ365" s="6">
        <f t="shared" si="191"/>
        <v>531920.13537695468</v>
      </c>
      <c r="BA365" s="6">
        <f t="shared" si="192"/>
        <v>239243.96805920629</v>
      </c>
      <c r="BB365" s="6"/>
      <c r="BC365" s="6">
        <f t="shared" si="193"/>
        <v>42470.226640734181</v>
      </c>
      <c r="BD365" s="6">
        <f t="shared" si="194"/>
        <v>-18579.652257837297</v>
      </c>
      <c r="BE365" s="6">
        <f t="shared" si="195"/>
        <v>23890.574382896884</v>
      </c>
      <c r="BF365" s="6">
        <f t="shared" si="196"/>
        <v>0.48910800903738461</v>
      </c>
      <c r="BG365" s="6">
        <f t="shared" si="197"/>
        <v>-0.21397240945546914</v>
      </c>
      <c r="BH365" s="6">
        <f t="shared" si="198"/>
        <v>0.27513559958191547</v>
      </c>
      <c r="BI365" s="6"/>
      <c r="BJ365" s="6">
        <f t="shared" si="199"/>
        <v>-42470.226640734181</v>
      </c>
      <c r="BK365" s="6">
        <f t="shared" si="200"/>
        <v>18579.652257837297</v>
      </c>
      <c r="BL365" s="6">
        <f t="shared" si="201"/>
        <v>-23890.574382896884</v>
      </c>
      <c r="BM365" s="6">
        <f t="shared" si="202"/>
        <v>-0.48910800903738461</v>
      </c>
      <c r="BN365" s="6">
        <f t="shared" si="203"/>
        <v>0.21397240945546914</v>
      </c>
      <c r="BO365" s="6">
        <f t="shared" si="204"/>
        <v>-0.27513559958191547</v>
      </c>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8" t="s">
        <v>0</v>
      </c>
      <c r="DN365" s="84">
        <v>176731</v>
      </c>
      <c r="DY365" s="8" t="s">
        <v>0</v>
      </c>
      <c r="DZ365" s="8">
        <v>0</v>
      </c>
      <c r="EA365" s="8">
        <v>0</v>
      </c>
      <c r="EB365" s="8">
        <v>0</v>
      </c>
      <c r="EC365" s="8">
        <v>1</v>
      </c>
      <c r="ED365" s="8">
        <v>0</v>
      </c>
      <c r="EE365" s="8">
        <v>1</v>
      </c>
      <c r="EF365" s="8" t="s">
        <v>0</v>
      </c>
    </row>
    <row r="366" spans="1:136" ht="12.75" customHeight="1" x14ac:dyDescent="0.2">
      <c r="A366" s="9">
        <v>1883</v>
      </c>
      <c r="B366" s="63"/>
      <c r="C366" s="9">
        <v>11</v>
      </c>
      <c r="D366" s="9" t="s">
        <v>396</v>
      </c>
      <c r="E366" s="9"/>
      <c r="F366" s="2">
        <v>93319</v>
      </c>
      <c r="H366" s="2">
        <v>92661</v>
      </c>
      <c r="I366" s="4">
        <v>222371.69136453792</v>
      </c>
      <c r="J366" s="4">
        <f t="shared" si="172"/>
        <v>2.382919784444089</v>
      </c>
      <c r="K366" s="4"/>
      <c r="L366" s="4">
        <v>340562.57139175013</v>
      </c>
      <c r="M366" s="4">
        <f t="shared" si="173"/>
        <v>3.6753604147564793</v>
      </c>
      <c r="N366" s="21"/>
      <c r="O366" s="4">
        <f t="shared" si="174"/>
        <v>1756868.966509674</v>
      </c>
      <c r="P366" s="4">
        <f t="shared" si="175"/>
        <v>18.960177059492924</v>
      </c>
      <c r="Q366" s="21"/>
      <c r="R366" s="4">
        <f t="shared" si="176"/>
        <v>2097431.5379014239</v>
      </c>
      <c r="S366" s="4">
        <f t="shared" si="177"/>
        <v>22.635537474249404</v>
      </c>
      <c r="T366" s="21"/>
      <c r="U366" s="21"/>
      <c r="V366" s="21"/>
      <c r="W366" s="22">
        <v>26208736.135360643</v>
      </c>
      <c r="X366" s="6"/>
      <c r="Y366" s="2">
        <v>1729153.4014576687</v>
      </c>
      <c r="Z366" s="82">
        <f t="shared" si="178"/>
        <v>2250627.5973944468</v>
      </c>
      <c r="AA366" s="82">
        <f t="shared" si="179"/>
        <v>2250960.468918235</v>
      </c>
      <c r="AB366" s="2"/>
      <c r="AC366" s="2">
        <v>1458403.87828827</v>
      </c>
      <c r="AD366" s="2">
        <v>1983581.14262412</v>
      </c>
      <c r="AE366" s="2">
        <v>525177.26433585002</v>
      </c>
      <c r="AF366" s="2">
        <f t="shared" si="180"/>
        <v>5.6277635244253581</v>
      </c>
      <c r="AG366" s="83"/>
      <c r="AH366" s="6">
        <v>20365680.644138787</v>
      </c>
      <c r="AI366" s="6">
        <v>446892.00964755315</v>
      </c>
      <c r="AJ366" s="6">
        <v>577123.60716036649</v>
      </c>
      <c r="AK366" s="30">
        <f t="shared" si="181"/>
        <v>161594.61000490264</v>
      </c>
      <c r="AL366" s="6"/>
      <c r="AM366" s="6">
        <f t="shared" si="182"/>
        <v>-4100905.5301010995</v>
      </c>
      <c r="AN366" s="6">
        <f t="shared" si="183"/>
        <v>2250960.468918235</v>
      </c>
      <c r="AO366" s="7"/>
      <c r="AP366" s="6">
        <f t="shared" si="184"/>
        <v>-1849945.0611828645</v>
      </c>
      <c r="AQ366" s="6">
        <f t="shared" si="185"/>
        <v>-19.964656772351525</v>
      </c>
      <c r="AR366" s="7"/>
      <c r="AS366" s="6">
        <f t="shared" si="186"/>
        <v>1849945.0611828645</v>
      </c>
      <c r="AT366" s="6">
        <f t="shared" si="187"/>
        <v>19.964656772351525</v>
      </c>
      <c r="AU366" s="7"/>
      <c r="AV366" s="6">
        <f t="shared" si="188"/>
        <v>2190507.6325746146</v>
      </c>
      <c r="AW366" s="6">
        <f t="shared" si="189"/>
        <v>23.640017187108004</v>
      </c>
      <c r="AX366" s="21"/>
      <c r="AY366" s="6">
        <f t="shared" si="190"/>
        <v>-515410.5249792657</v>
      </c>
      <c r="AZ366" s="6">
        <f t="shared" si="191"/>
        <v>446892.00964755315</v>
      </c>
      <c r="BA366" s="6">
        <f t="shared" si="192"/>
        <v>161594.61000490264</v>
      </c>
      <c r="BB366" s="6"/>
      <c r="BC366" s="6">
        <f t="shared" si="193"/>
        <v>109307.94624256156</v>
      </c>
      <c r="BD366" s="6">
        <f t="shared" si="194"/>
        <v>-16231.851569371123</v>
      </c>
      <c r="BE366" s="6">
        <f t="shared" si="195"/>
        <v>93076.094673190441</v>
      </c>
      <c r="BF366" s="6">
        <f t="shared" si="196"/>
        <v>1.1796542908295999</v>
      </c>
      <c r="BG366" s="6">
        <f t="shared" si="197"/>
        <v>-0.17517457797100316</v>
      </c>
      <c r="BH366" s="6">
        <f t="shared" si="198"/>
        <v>1.0044797128585967</v>
      </c>
      <c r="BI366" s="6"/>
      <c r="BJ366" s="6">
        <f t="shared" si="199"/>
        <v>-109307.94624256156</v>
      </c>
      <c r="BK366" s="6">
        <f t="shared" si="200"/>
        <v>16231.851569371123</v>
      </c>
      <c r="BL366" s="6">
        <f t="shared" si="201"/>
        <v>-93076.094673190441</v>
      </c>
      <c r="BM366" s="6">
        <f t="shared" si="202"/>
        <v>-1.1796542908295999</v>
      </c>
      <c r="BN366" s="6">
        <f t="shared" si="203"/>
        <v>0.17517457797100316</v>
      </c>
      <c r="BO366" s="6">
        <f t="shared" si="204"/>
        <v>-1.0044797128585967</v>
      </c>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8" t="s">
        <v>0</v>
      </c>
      <c r="DN366" s="84">
        <v>183873</v>
      </c>
      <c r="DY366" s="8" t="s">
        <v>0</v>
      </c>
      <c r="DZ366" s="8">
        <v>0</v>
      </c>
      <c r="EA366" s="8">
        <v>0</v>
      </c>
      <c r="EB366" s="8">
        <v>0</v>
      </c>
      <c r="EC366" s="8">
        <v>1</v>
      </c>
      <c r="ED366" s="8">
        <v>0</v>
      </c>
      <c r="EE366" s="8">
        <v>1</v>
      </c>
      <c r="EF366" s="8" t="s">
        <v>0</v>
      </c>
    </row>
    <row r="367" spans="1:136" ht="12.75" customHeight="1" x14ac:dyDescent="0.2">
      <c r="A367" s="9">
        <v>983</v>
      </c>
      <c r="B367" s="63"/>
      <c r="C367" s="9">
        <v>11</v>
      </c>
      <c r="D367" s="9" t="s">
        <v>398</v>
      </c>
      <c r="E367" s="9"/>
      <c r="F367" s="2">
        <v>101059</v>
      </c>
      <c r="H367" s="2">
        <v>101603</v>
      </c>
      <c r="I367" s="4">
        <v>11005058.895071346</v>
      </c>
      <c r="J367" s="4">
        <f t="shared" si="172"/>
        <v>108.89736584640009</v>
      </c>
      <c r="K367" s="4"/>
      <c r="L367" s="4">
        <v>10142681.863602916</v>
      </c>
      <c r="M367" s="4">
        <f t="shared" si="173"/>
        <v>99.82659826582794</v>
      </c>
      <c r="N367" s="21"/>
      <c r="O367" s="4">
        <f t="shared" si="174"/>
        <v>-493916.77100270509</v>
      </c>
      <c r="P367" s="4">
        <f t="shared" si="175"/>
        <v>-4.8612420007549488</v>
      </c>
      <c r="Q367" s="21"/>
      <c r="R367" s="4">
        <f t="shared" si="176"/>
        <v>9648765.0926002115</v>
      </c>
      <c r="S367" s="4">
        <f t="shared" si="177"/>
        <v>94.965356265072998</v>
      </c>
      <c r="T367" s="21"/>
      <c r="U367" s="21"/>
      <c r="V367" s="21"/>
      <c r="W367" s="22">
        <v>26005757.161514424</v>
      </c>
      <c r="X367" s="6"/>
      <c r="Y367" s="2">
        <v>4227585.6478798836</v>
      </c>
      <c r="Z367" s="82">
        <f t="shared" si="178"/>
        <v>4727034.4609000077</v>
      </c>
      <c r="AA367" s="82">
        <f t="shared" si="179"/>
        <v>4727733.5970724337</v>
      </c>
      <c r="AB367" s="2"/>
      <c r="AC367" s="2">
        <v>2479724.1930378601</v>
      </c>
      <c r="AD367" s="2">
        <v>2976498.8709017099</v>
      </c>
      <c r="AE367" s="2">
        <v>496774.67786384979</v>
      </c>
      <c r="AF367" s="2">
        <f t="shared" si="180"/>
        <v>4.915689625504406</v>
      </c>
      <c r="AG367" s="83"/>
      <c r="AH367" s="6">
        <v>22680969.389429875</v>
      </c>
      <c r="AI367" s="6">
        <v>255084.37718820499</v>
      </c>
      <c r="AJ367" s="6">
        <v>550890.71592580376</v>
      </c>
      <c r="AK367" s="30">
        <f t="shared" si="181"/>
        <v>154249.40045922506</v>
      </c>
      <c r="AL367" s="6"/>
      <c r="AM367" s="6">
        <f t="shared" si="182"/>
        <v>-4069145.219644269</v>
      </c>
      <c r="AN367" s="6">
        <f t="shared" si="183"/>
        <v>4727733.5970724337</v>
      </c>
      <c r="AO367" s="7"/>
      <c r="AP367" s="6">
        <f t="shared" si="184"/>
        <v>658588.37742816471</v>
      </c>
      <c r="AQ367" s="6">
        <f t="shared" si="185"/>
        <v>6.48197767219634</v>
      </c>
      <c r="AR367" s="7"/>
      <c r="AS367" s="6">
        <f t="shared" si="186"/>
        <v>-658588.37742816471</v>
      </c>
      <c r="AT367" s="6">
        <f t="shared" si="187"/>
        <v>-6.48197767219634</v>
      </c>
      <c r="AU367" s="7"/>
      <c r="AV367" s="6">
        <f t="shared" si="188"/>
        <v>9484093.4861747511</v>
      </c>
      <c r="AW367" s="6">
        <f t="shared" si="189"/>
        <v>93.344620593631589</v>
      </c>
      <c r="AX367" s="21"/>
      <c r="AY367" s="6">
        <f t="shared" si="190"/>
        <v>-574005.38407289004</v>
      </c>
      <c r="AZ367" s="6">
        <f t="shared" si="191"/>
        <v>255084.37718820499</v>
      </c>
      <c r="BA367" s="6">
        <f t="shared" si="192"/>
        <v>154249.40045922506</v>
      </c>
      <c r="BB367" s="6"/>
      <c r="BC367" s="6">
        <f t="shared" si="193"/>
        <v>-120878.2013397837</v>
      </c>
      <c r="BD367" s="6">
        <f t="shared" si="194"/>
        <v>-43793.405085675913</v>
      </c>
      <c r="BE367" s="6">
        <f t="shared" si="195"/>
        <v>-164671.60642545961</v>
      </c>
      <c r="BF367" s="6">
        <f t="shared" si="196"/>
        <v>-1.1897109469187297</v>
      </c>
      <c r="BG367" s="6">
        <f t="shared" si="197"/>
        <v>-0.43102472452266088</v>
      </c>
      <c r="BH367" s="6">
        <f t="shared" si="198"/>
        <v>-1.6207356714413907</v>
      </c>
      <c r="BI367" s="6"/>
      <c r="BJ367" s="6">
        <f t="shared" si="199"/>
        <v>120878.2013397837</v>
      </c>
      <c r="BK367" s="6">
        <f t="shared" si="200"/>
        <v>43793.405085675913</v>
      </c>
      <c r="BL367" s="6">
        <f t="shared" si="201"/>
        <v>164671.60642545961</v>
      </c>
      <c r="BM367" s="6">
        <f t="shared" si="202"/>
        <v>1.1897109469187297</v>
      </c>
      <c r="BN367" s="6">
        <f t="shared" si="203"/>
        <v>0.43102472452266088</v>
      </c>
      <c r="BO367" s="6">
        <f t="shared" si="204"/>
        <v>1.6207356714413907</v>
      </c>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8" t="s">
        <v>0</v>
      </c>
      <c r="DN367" s="84">
        <v>207904</v>
      </c>
      <c r="DY367" s="8" t="s">
        <v>0</v>
      </c>
      <c r="DZ367" s="8">
        <v>0</v>
      </c>
      <c r="EA367" s="8">
        <v>0</v>
      </c>
      <c r="EB367" s="8">
        <v>0</v>
      </c>
      <c r="EC367" s="8">
        <v>1</v>
      </c>
      <c r="ED367" s="8">
        <v>0</v>
      </c>
      <c r="EE367" s="8">
        <v>1</v>
      </c>
      <c r="EF367" s="8" t="s">
        <v>0</v>
      </c>
    </row>
    <row r="368" spans="1:136" ht="12.75" customHeight="1" x14ac:dyDescent="0.2">
      <c r="A368" s="9">
        <v>935</v>
      </c>
      <c r="B368" s="63"/>
      <c r="C368" s="9">
        <v>11</v>
      </c>
      <c r="D368" s="9" t="s">
        <v>406</v>
      </c>
      <c r="E368" s="9"/>
      <c r="F368" s="2">
        <v>122753</v>
      </c>
      <c r="H368" s="2">
        <v>121565</v>
      </c>
      <c r="I368" s="4">
        <v>4828958.5618473478</v>
      </c>
      <c r="J368" s="4">
        <f t="shared" si="172"/>
        <v>39.338823180267269</v>
      </c>
      <c r="K368" s="4"/>
      <c r="L368" s="4">
        <v>10503651.993899867</v>
      </c>
      <c r="M368" s="4">
        <f t="shared" si="173"/>
        <v>86.40358650845117</v>
      </c>
      <c r="N368" s="21"/>
      <c r="O368" s="4">
        <f t="shared" si="174"/>
        <v>-102584.68581921179</v>
      </c>
      <c r="P368" s="4">
        <f t="shared" si="175"/>
        <v>-0.84386695034929293</v>
      </c>
      <c r="Q368" s="21"/>
      <c r="R368" s="4">
        <f t="shared" si="176"/>
        <v>10401067.308080655</v>
      </c>
      <c r="S368" s="4">
        <f t="shared" si="177"/>
        <v>85.559719558101875</v>
      </c>
      <c r="T368" s="21"/>
      <c r="U368" s="21"/>
      <c r="V368" s="21"/>
      <c r="W368" s="22">
        <v>29018073.422913201</v>
      </c>
      <c r="X368" s="6"/>
      <c r="Y368" s="2">
        <v>3590046.6858124547</v>
      </c>
      <c r="Z368" s="82">
        <f t="shared" si="178"/>
        <v>4503542.3272222793</v>
      </c>
      <c r="AA368" s="82">
        <f t="shared" si="179"/>
        <v>4504208.408540505</v>
      </c>
      <c r="AB368" s="2"/>
      <c r="AC368" s="2">
        <v>3136351.6912114099</v>
      </c>
      <c r="AD368" s="2">
        <v>4058774.51414548</v>
      </c>
      <c r="AE368" s="2">
        <v>922422.82293407014</v>
      </c>
      <c r="AF368" s="2">
        <f t="shared" si="180"/>
        <v>7.5144625624959893</v>
      </c>
      <c r="AG368" s="83"/>
      <c r="AH368" s="6">
        <v>28339712.726507097</v>
      </c>
      <c r="AI368" s="6">
        <v>541807.12674084096</v>
      </c>
      <c r="AJ368" s="6">
        <v>1122392.9892501936</v>
      </c>
      <c r="AK368" s="30">
        <f t="shared" si="181"/>
        <v>314270.03699005424</v>
      </c>
      <c r="AL368" s="6"/>
      <c r="AM368" s="6">
        <f t="shared" si="182"/>
        <v>-4540485.1709865555</v>
      </c>
      <c r="AN368" s="6">
        <f t="shared" si="183"/>
        <v>4504208.408540505</v>
      </c>
      <c r="AO368" s="7"/>
      <c r="AP368" s="6">
        <f t="shared" si="184"/>
        <v>-36276.762446050532</v>
      </c>
      <c r="AQ368" s="6">
        <f t="shared" si="185"/>
        <v>-0.29841453087690151</v>
      </c>
      <c r="AR368" s="7"/>
      <c r="AS368" s="6">
        <f t="shared" si="186"/>
        <v>36276.762446050532</v>
      </c>
      <c r="AT368" s="6">
        <f t="shared" si="187"/>
        <v>0.29841453087690151</v>
      </c>
      <c r="AU368" s="7"/>
      <c r="AV368" s="6">
        <f t="shared" si="188"/>
        <v>10539928.756345917</v>
      </c>
      <c r="AW368" s="6">
        <f t="shared" si="189"/>
        <v>86.702001039328067</v>
      </c>
      <c r="AX368" s="21"/>
      <c r="AY368" s="6">
        <f t="shared" si="190"/>
        <v>-717215.71546563332</v>
      </c>
      <c r="AZ368" s="6">
        <f t="shared" si="191"/>
        <v>541807.12674084096</v>
      </c>
      <c r="BA368" s="6">
        <f t="shared" si="192"/>
        <v>314270.03699005424</v>
      </c>
      <c r="BB368" s="6"/>
      <c r="BC368" s="6">
        <f t="shared" si="193"/>
        <v>72044.512610004225</v>
      </c>
      <c r="BD368" s="6">
        <f t="shared" si="194"/>
        <v>66816.935655258101</v>
      </c>
      <c r="BE368" s="6">
        <f t="shared" si="195"/>
        <v>138861.44826526233</v>
      </c>
      <c r="BF368" s="6">
        <f t="shared" si="196"/>
        <v>0.59264190030028563</v>
      </c>
      <c r="BG368" s="6">
        <f t="shared" si="197"/>
        <v>0.54963958092590881</v>
      </c>
      <c r="BH368" s="6">
        <f t="shared" si="198"/>
        <v>1.1422814812261943</v>
      </c>
      <c r="BI368" s="6"/>
      <c r="BJ368" s="6">
        <f t="shared" si="199"/>
        <v>-72044.512610004225</v>
      </c>
      <c r="BK368" s="6">
        <f t="shared" si="200"/>
        <v>-66816.935655258101</v>
      </c>
      <c r="BL368" s="6">
        <f t="shared" si="201"/>
        <v>-138861.44826526233</v>
      </c>
      <c r="BM368" s="6">
        <f t="shared" si="202"/>
        <v>-0.59264190030028563</v>
      </c>
      <c r="BN368" s="6">
        <f t="shared" si="203"/>
        <v>-0.54963958092590881</v>
      </c>
      <c r="BO368" s="6">
        <f t="shared" si="204"/>
        <v>-1.1422814812261943</v>
      </c>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8" t="s">
        <v>0</v>
      </c>
      <c r="DN368" s="84">
        <v>217259</v>
      </c>
      <c r="DY368" s="8" t="s">
        <v>0</v>
      </c>
      <c r="DZ368" s="8">
        <v>0</v>
      </c>
      <c r="EA368" s="8">
        <v>0</v>
      </c>
      <c r="EB368" s="8">
        <v>0</v>
      </c>
      <c r="EC368" s="8">
        <v>1</v>
      </c>
      <c r="ED368" s="8">
        <v>0</v>
      </c>
      <c r="EE368" s="8">
        <v>1</v>
      </c>
      <c r="EF368" s="8" t="s">
        <v>0</v>
      </c>
    </row>
    <row r="369" spans="1:136" ht="12.75" customHeight="1" x14ac:dyDescent="0.2">
      <c r="A369" s="9">
        <v>184</v>
      </c>
      <c r="B369" s="63"/>
      <c r="C369" s="9">
        <v>12</v>
      </c>
      <c r="D369" s="9" t="s">
        <v>161</v>
      </c>
      <c r="E369" s="9"/>
      <c r="F369" s="2">
        <v>20220</v>
      </c>
      <c r="H369" s="2">
        <v>20776</v>
      </c>
      <c r="I369" s="4">
        <v>3236073.2181295305</v>
      </c>
      <c r="J369" s="4">
        <f t="shared" si="172"/>
        <v>160.04318586199457</v>
      </c>
      <c r="K369" s="4"/>
      <c r="L369" s="4">
        <v>2933075.9104078664</v>
      </c>
      <c r="M369" s="4">
        <f t="shared" si="173"/>
        <v>141.17616049325503</v>
      </c>
      <c r="N369" s="21"/>
      <c r="O369" s="4">
        <f t="shared" si="174"/>
        <v>-58390.478058397843</v>
      </c>
      <c r="P369" s="4">
        <f t="shared" si="175"/>
        <v>-2.8104773805543819</v>
      </c>
      <c r="Q369" s="21"/>
      <c r="R369" s="4">
        <f t="shared" si="176"/>
        <v>2874685.4323494686</v>
      </c>
      <c r="S369" s="4">
        <f t="shared" si="177"/>
        <v>138.36568311270065</v>
      </c>
      <c r="T369" s="21"/>
      <c r="U369" s="21"/>
      <c r="V369" s="21"/>
      <c r="W369" s="22">
        <v>5539458.5082108676</v>
      </c>
      <c r="X369" s="6"/>
      <c r="Y369" s="2">
        <v>2249958.6280138767</v>
      </c>
      <c r="Z369" s="82">
        <f t="shared" si="178"/>
        <v>914657.57069913833</v>
      </c>
      <c r="AA369" s="82">
        <f t="shared" si="179"/>
        <v>914792.850058396</v>
      </c>
      <c r="AB369" s="2"/>
      <c r="AC369" s="2">
        <v>1573572.8776112299</v>
      </c>
      <c r="AD369" s="2">
        <v>274006.67724041699</v>
      </c>
      <c r="AE369" s="2">
        <v>-1299566.2003708128</v>
      </c>
      <c r="AF369" s="2">
        <f t="shared" si="180"/>
        <v>-64.271325438714783</v>
      </c>
      <c r="AG369" s="83"/>
      <c r="AH369" s="6">
        <v>1296791.9009420155</v>
      </c>
      <c r="AI369" s="6">
        <v>31638.372364428556</v>
      </c>
      <c r="AJ369" s="6">
        <v>41223.114797169015</v>
      </c>
      <c r="AK369" s="30">
        <f t="shared" si="181"/>
        <v>11542.472143207326</v>
      </c>
      <c r="AL369" s="6"/>
      <c r="AM369" s="6">
        <f t="shared" si="182"/>
        <v>-866764.26946960599</v>
      </c>
      <c r="AN369" s="6">
        <f t="shared" si="183"/>
        <v>914792.850058396</v>
      </c>
      <c r="AO369" s="7"/>
      <c r="AP369" s="6">
        <f t="shared" si="184"/>
        <v>48028.580588790006</v>
      </c>
      <c r="AQ369" s="6">
        <f t="shared" si="185"/>
        <v>2.3117337595682521</v>
      </c>
      <c r="AR369" s="7"/>
      <c r="AS369" s="6">
        <f t="shared" si="186"/>
        <v>-48028.580588790006</v>
      </c>
      <c r="AT369" s="6">
        <f t="shared" si="187"/>
        <v>-2.3117337595682521</v>
      </c>
      <c r="AU369" s="7"/>
      <c r="AV369" s="6">
        <f t="shared" si="188"/>
        <v>2885047.3298190762</v>
      </c>
      <c r="AW369" s="6">
        <f t="shared" si="189"/>
        <v>138.86442673368677</v>
      </c>
      <c r="AX369" s="21"/>
      <c r="AY369" s="6">
        <f t="shared" si="190"/>
        <v>-32818.947038028069</v>
      </c>
      <c r="AZ369" s="6">
        <f t="shared" si="191"/>
        <v>31638.372364428556</v>
      </c>
      <c r="BA369" s="6">
        <f t="shared" si="192"/>
        <v>11542.472143207326</v>
      </c>
      <c r="BB369" s="6"/>
      <c r="BC369" s="6">
        <f t="shared" si="193"/>
        <v>10142.588012301814</v>
      </c>
      <c r="BD369" s="6">
        <f t="shared" si="194"/>
        <v>219.30945730601888</v>
      </c>
      <c r="BE369" s="6">
        <f t="shared" si="195"/>
        <v>10361.897469607833</v>
      </c>
      <c r="BF369" s="6">
        <f t="shared" si="196"/>
        <v>0.48818771718818899</v>
      </c>
      <c r="BG369" s="6">
        <f t="shared" si="197"/>
        <v>1.055590379794084E-2</v>
      </c>
      <c r="BH369" s="6">
        <f t="shared" si="198"/>
        <v>0.49874362098612984</v>
      </c>
      <c r="BI369" s="6"/>
      <c r="BJ369" s="6">
        <f t="shared" si="199"/>
        <v>-10142.588012301814</v>
      </c>
      <c r="BK369" s="6">
        <f t="shared" si="200"/>
        <v>-219.30945730601888</v>
      </c>
      <c r="BL369" s="6">
        <f t="shared" si="201"/>
        <v>-10361.897469607833</v>
      </c>
      <c r="BM369" s="6">
        <f t="shared" si="202"/>
        <v>-0.48818771718818899</v>
      </c>
      <c r="BN369" s="6">
        <f t="shared" si="203"/>
        <v>-1.055590379794084E-2</v>
      </c>
      <c r="BO369" s="6">
        <f t="shared" si="204"/>
        <v>-0.49874362098612984</v>
      </c>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8" t="s">
        <v>0</v>
      </c>
      <c r="DN369" s="84">
        <v>231299</v>
      </c>
      <c r="DY369" s="8" t="s">
        <v>0</v>
      </c>
      <c r="DZ369" s="8">
        <v>0</v>
      </c>
      <c r="EA369" s="8">
        <v>0</v>
      </c>
      <c r="EB369" s="8">
        <v>0</v>
      </c>
      <c r="EC369" s="8">
        <v>1</v>
      </c>
      <c r="ED369" s="8">
        <v>0</v>
      </c>
      <c r="EE369" s="8">
        <v>1</v>
      </c>
      <c r="EF369" s="8" t="s">
        <v>0</v>
      </c>
    </row>
    <row r="370" spans="1:136" ht="12.75" customHeight="1" x14ac:dyDescent="0.2">
      <c r="A370" s="9">
        <v>50</v>
      </c>
      <c r="B370" s="63"/>
      <c r="C370" s="9">
        <v>12</v>
      </c>
      <c r="D370" s="9" t="s">
        <v>170</v>
      </c>
      <c r="E370" s="9"/>
      <c r="F370" s="2">
        <v>22457</v>
      </c>
      <c r="H370" s="2">
        <v>22309</v>
      </c>
      <c r="I370" s="4">
        <v>-1161434.6413558521</v>
      </c>
      <c r="J370" s="4">
        <f t="shared" si="172"/>
        <v>-51.718156537197849</v>
      </c>
      <c r="K370" s="4"/>
      <c r="L370" s="4">
        <v>-1245441.2405660157</v>
      </c>
      <c r="M370" s="4">
        <f t="shared" si="173"/>
        <v>-55.826851968533582</v>
      </c>
      <c r="N370" s="21"/>
      <c r="O370" s="4">
        <f t="shared" si="174"/>
        <v>-321983.83440310555</v>
      </c>
      <c r="P370" s="4">
        <f t="shared" si="175"/>
        <v>-14.432912026675581</v>
      </c>
      <c r="Q370" s="21"/>
      <c r="R370" s="4">
        <f t="shared" si="176"/>
        <v>-1567425.0749691213</v>
      </c>
      <c r="S370" s="4">
        <f t="shared" si="177"/>
        <v>-70.25976399520917</v>
      </c>
      <c r="T370" s="21"/>
      <c r="U370" s="21"/>
      <c r="V370" s="21"/>
      <c r="W370" s="22">
        <v>4955888.0448385719</v>
      </c>
      <c r="X370" s="6"/>
      <c r="Y370" s="2">
        <v>1183858.868588062</v>
      </c>
      <c r="Z370" s="82">
        <f t="shared" si="178"/>
        <v>1091760.916553491</v>
      </c>
      <c r="AA370" s="82">
        <f t="shared" si="179"/>
        <v>1091922.3897889238</v>
      </c>
      <c r="AB370" s="2"/>
      <c r="AC370" s="2">
        <v>739455.12635402405</v>
      </c>
      <c r="AD370" s="2">
        <v>646746.18786102301</v>
      </c>
      <c r="AE370" s="2">
        <v>-92708.938493001042</v>
      </c>
      <c r="AF370" s="2">
        <f t="shared" si="180"/>
        <v>-4.1282868812842786</v>
      </c>
      <c r="AG370" s="83"/>
      <c r="AH370" s="6">
        <v>2008200.0143249754</v>
      </c>
      <c r="AI370" s="6">
        <v>39547.965455535683</v>
      </c>
      <c r="AJ370" s="6">
        <v>59960.894250427598</v>
      </c>
      <c r="AK370" s="30">
        <f t="shared" si="181"/>
        <v>16789.05039011973</v>
      </c>
      <c r="AL370" s="6"/>
      <c r="AM370" s="6">
        <f t="shared" si="182"/>
        <v>-775452.45160524652</v>
      </c>
      <c r="AN370" s="6">
        <f t="shared" si="183"/>
        <v>1091922.3897889238</v>
      </c>
      <c r="AO370" s="7"/>
      <c r="AP370" s="6">
        <f t="shared" si="184"/>
        <v>316469.93818367727</v>
      </c>
      <c r="AQ370" s="6">
        <f t="shared" si="185"/>
        <v>14.185751857262865</v>
      </c>
      <c r="AR370" s="7"/>
      <c r="AS370" s="6">
        <f t="shared" si="186"/>
        <v>-316469.93818367727</v>
      </c>
      <c r="AT370" s="6">
        <f t="shared" si="187"/>
        <v>-14.185751857262865</v>
      </c>
      <c r="AU370" s="7"/>
      <c r="AV370" s="6">
        <f t="shared" si="188"/>
        <v>-1561911.1787496931</v>
      </c>
      <c r="AW370" s="6">
        <f t="shared" si="189"/>
        <v>-70.012603825796461</v>
      </c>
      <c r="AX370" s="21"/>
      <c r="AY370" s="6">
        <f t="shared" si="190"/>
        <v>-50823.119626227155</v>
      </c>
      <c r="AZ370" s="6">
        <f t="shared" si="191"/>
        <v>39547.965455535683</v>
      </c>
      <c r="BA370" s="6">
        <f t="shared" si="192"/>
        <v>16789.05039011973</v>
      </c>
      <c r="BB370" s="6"/>
      <c r="BC370" s="6">
        <f t="shared" si="193"/>
        <v>6259.7914528221227</v>
      </c>
      <c r="BD370" s="6">
        <f t="shared" si="194"/>
        <v>-745.89523339383231</v>
      </c>
      <c r="BE370" s="6">
        <f t="shared" si="195"/>
        <v>5513.8962194282904</v>
      </c>
      <c r="BF370" s="6">
        <f t="shared" si="196"/>
        <v>0.28059489232247625</v>
      </c>
      <c r="BG370" s="6">
        <f t="shared" si="197"/>
        <v>-3.3434722909759844E-2</v>
      </c>
      <c r="BH370" s="6">
        <f t="shared" si="198"/>
        <v>0.2471601694127164</v>
      </c>
      <c r="BI370" s="6"/>
      <c r="BJ370" s="6">
        <f t="shared" si="199"/>
        <v>-6259.7914528221227</v>
      </c>
      <c r="BK370" s="6">
        <f t="shared" si="200"/>
        <v>745.89523339383231</v>
      </c>
      <c r="BL370" s="6">
        <f t="shared" si="201"/>
        <v>-5513.8962194282904</v>
      </c>
      <c r="BM370" s="6">
        <f t="shared" si="202"/>
        <v>-0.28059489232247625</v>
      </c>
      <c r="BN370" s="6">
        <f t="shared" si="203"/>
        <v>3.3434722909759844E-2</v>
      </c>
      <c r="BO370" s="6">
        <f t="shared" si="204"/>
        <v>-0.2471601694127164</v>
      </c>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8" t="s">
        <v>0</v>
      </c>
      <c r="DN370" s="84">
        <v>231642</v>
      </c>
      <c r="DY370" s="8" t="s">
        <v>0</v>
      </c>
      <c r="DZ370" s="8">
        <v>0</v>
      </c>
      <c r="EA370" s="8">
        <v>0</v>
      </c>
      <c r="EB370" s="8">
        <v>0</v>
      </c>
      <c r="EC370" s="8">
        <v>1</v>
      </c>
      <c r="ED370" s="8">
        <v>0</v>
      </c>
      <c r="EE370" s="8">
        <v>1</v>
      </c>
      <c r="EF370" s="8" t="s">
        <v>0</v>
      </c>
    </row>
    <row r="371" spans="1:136" ht="12.75" customHeight="1" x14ac:dyDescent="0.2">
      <c r="A371" s="9">
        <v>303</v>
      </c>
      <c r="B371" s="63"/>
      <c r="C371" s="9">
        <v>12</v>
      </c>
      <c r="D371" s="9" t="s">
        <v>299</v>
      </c>
      <c r="E371" s="9"/>
      <c r="F371" s="2">
        <v>40746</v>
      </c>
      <c r="H371" s="2">
        <v>40815</v>
      </c>
      <c r="I371" s="4">
        <v>-895359.64768218715</v>
      </c>
      <c r="J371" s="4">
        <f t="shared" si="172"/>
        <v>-21.97417286806526</v>
      </c>
      <c r="K371" s="4"/>
      <c r="L371" s="4">
        <v>-792269.77737307828</v>
      </c>
      <c r="M371" s="4">
        <f t="shared" si="173"/>
        <v>-19.411240410953774</v>
      </c>
      <c r="N371" s="21"/>
      <c r="O371" s="4">
        <f t="shared" si="174"/>
        <v>-929772.82245201897</v>
      </c>
      <c r="P371" s="4">
        <f t="shared" si="175"/>
        <v>-22.780174505745901</v>
      </c>
      <c r="Q371" s="21"/>
      <c r="R371" s="4">
        <f t="shared" si="176"/>
        <v>-1722042.5998250972</v>
      </c>
      <c r="S371" s="4">
        <f t="shared" si="177"/>
        <v>-42.191414916699678</v>
      </c>
      <c r="T371" s="21"/>
      <c r="U371" s="21"/>
      <c r="V371" s="21"/>
      <c r="W371" s="22">
        <v>9904203.3205509726</v>
      </c>
      <c r="X371" s="6"/>
      <c r="Y371" s="2">
        <v>2393362.476607285</v>
      </c>
      <c r="Z371" s="82">
        <f t="shared" si="178"/>
        <v>2530159.4682640326</v>
      </c>
      <c r="AA371" s="82">
        <f t="shared" si="179"/>
        <v>2530533.6830113339</v>
      </c>
      <c r="AB371" s="2"/>
      <c r="AC371" s="2">
        <v>1382449.4675715801</v>
      </c>
      <c r="AD371" s="2">
        <v>1519015.1963978901</v>
      </c>
      <c r="AE371" s="2">
        <v>136565.72882631002</v>
      </c>
      <c r="AF371" s="2">
        <f t="shared" si="180"/>
        <v>3.3516352237350913</v>
      </c>
      <c r="AG371" s="83"/>
      <c r="AH371" s="6">
        <v>4807407.0847295905</v>
      </c>
      <c r="AI371" s="6">
        <v>37570.567182758889</v>
      </c>
      <c r="AJ371" s="6">
        <v>118048.0105555295</v>
      </c>
      <c r="AK371" s="30">
        <f t="shared" si="181"/>
        <v>33053.442955548264</v>
      </c>
      <c r="AL371" s="6"/>
      <c r="AM371" s="6">
        <f t="shared" si="182"/>
        <v>-1549719.9849211371</v>
      </c>
      <c r="AN371" s="6">
        <f t="shared" si="183"/>
        <v>2530533.6830113339</v>
      </c>
      <c r="AO371" s="7"/>
      <c r="AP371" s="6">
        <f t="shared" si="184"/>
        <v>980813.69809019682</v>
      </c>
      <c r="AQ371" s="6">
        <f t="shared" si="185"/>
        <v>24.030716601499371</v>
      </c>
      <c r="AR371" s="7"/>
      <c r="AS371" s="6">
        <f t="shared" si="186"/>
        <v>-980813.69809019682</v>
      </c>
      <c r="AT371" s="6">
        <f t="shared" si="187"/>
        <v>-24.030716601499371</v>
      </c>
      <c r="AU371" s="7"/>
      <c r="AV371" s="6">
        <f t="shared" si="188"/>
        <v>-1773083.4754632751</v>
      </c>
      <c r="AW371" s="6">
        <f t="shared" si="189"/>
        <v>-43.441957012453145</v>
      </c>
      <c r="AX371" s="21"/>
      <c r="AY371" s="6">
        <f t="shared" si="190"/>
        <v>-121664.88577648513</v>
      </c>
      <c r="AZ371" s="6">
        <f t="shared" si="191"/>
        <v>37570.567182758889</v>
      </c>
      <c r="BA371" s="6">
        <f t="shared" si="192"/>
        <v>33053.442955548264</v>
      </c>
      <c r="BB371" s="6"/>
      <c r="BC371" s="6">
        <f t="shared" si="193"/>
        <v>-42117.612479040406</v>
      </c>
      <c r="BD371" s="6">
        <f t="shared" si="194"/>
        <v>-8923.2631591374957</v>
      </c>
      <c r="BE371" s="6">
        <f t="shared" si="195"/>
        <v>-51040.875638177902</v>
      </c>
      <c r="BF371" s="6">
        <f t="shared" si="196"/>
        <v>-1.0319150429753867</v>
      </c>
      <c r="BG371" s="6">
        <f t="shared" si="197"/>
        <v>-0.21862705277808392</v>
      </c>
      <c r="BH371" s="6">
        <f t="shared" si="198"/>
        <v>-1.2505420957534705</v>
      </c>
      <c r="BI371" s="6"/>
      <c r="BJ371" s="6">
        <f t="shared" si="199"/>
        <v>42117.612479040406</v>
      </c>
      <c r="BK371" s="6">
        <f t="shared" si="200"/>
        <v>8923.2631591374957</v>
      </c>
      <c r="BL371" s="6">
        <f t="shared" si="201"/>
        <v>51040.875638177902</v>
      </c>
      <c r="BM371" s="6">
        <f t="shared" si="202"/>
        <v>1.0319150429753867</v>
      </c>
      <c r="BN371" s="6">
        <f t="shared" si="203"/>
        <v>0.21862705277808392</v>
      </c>
      <c r="BO371" s="6">
        <f t="shared" si="204"/>
        <v>1.2505420957534705</v>
      </c>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8" t="s">
        <v>0</v>
      </c>
      <c r="DN371" s="84">
        <v>352866</v>
      </c>
      <c r="DY371" s="8" t="s">
        <v>0</v>
      </c>
      <c r="DZ371" s="8">
        <v>0</v>
      </c>
      <c r="EA371" s="8">
        <v>0</v>
      </c>
      <c r="EB371" s="8">
        <v>0</v>
      </c>
      <c r="EC371" s="8">
        <v>0</v>
      </c>
      <c r="ED371" s="8">
        <v>1</v>
      </c>
      <c r="EE371" s="8">
        <v>1</v>
      </c>
      <c r="EF371" s="8" t="s">
        <v>0</v>
      </c>
    </row>
    <row r="372" spans="1:136" ht="12.75" customHeight="1" x14ac:dyDescent="0.2">
      <c r="A372" s="9">
        <v>171</v>
      </c>
      <c r="B372" s="63"/>
      <c r="C372" s="9">
        <v>12</v>
      </c>
      <c r="D372" s="9" t="s">
        <v>331</v>
      </c>
      <c r="E372" s="9"/>
      <c r="F372" s="2">
        <v>46544</v>
      </c>
      <c r="H372" s="2">
        <v>46849</v>
      </c>
      <c r="I372" s="4">
        <v>-644448.74707866274</v>
      </c>
      <c r="J372" s="4">
        <f t="shared" si="172"/>
        <v>-13.846011238369345</v>
      </c>
      <c r="K372" s="4"/>
      <c r="L372" s="4">
        <v>-1016542.0629113475</v>
      </c>
      <c r="M372" s="4">
        <f t="shared" si="173"/>
        <v>-21.698265980305823</v>
      </c>
      <c r="N372" s="21"/>
      <c r="O372" s="4">
        <f t="shared" si="174"/>
        <v>-555018.73651889048</v>
      </c>
      <c r="P372" s="4">
        <f t="shared" si="175"/>
        <v>-11.846970832224605</v>
      </c>
      <c r="Q372" s="21"/>
      <c r="R372" s="4">
        <f t="shared" si="176"/>
        <v>-1571560.7994302381</v>
      </c>
      <c r="S372" s="4">
        <f t="shared" si="177"/>
        <v>-33.545236812530426</v>
      </c>
      <c r="T372" s="21"/>
      <c r="U372" s="21"/>
      <c r="V372" s="21"/>
      <c r="W372" s="22">
        <v>12533621.987661077</v>
      </c>
      <c r="X372" s="6"/>
      <c r="Y372" s="2">
        <v>2338686.4588451367</v>
      </c>
      <c r="Z372" s="82">
        <f t="shared" si="178"/>
        <v>2554544.6521737771</v>
      </c>
      <c r="AA372" s="82">
        <f t="shared" si="179"/>
        <v>2554922.4735298906</v>
      </c>
      <c r="AB372" s="2"/>
      <c r="AC372" s="2">
        <v>1382243.32207378</v>
      </c>
      <c r="AD372" s="2">
        <v>1596696.21861988</v>
      </c>
      <c r="AE372" s="2">
        <v>214452.89654610003</v>
      </c>
      <c r="AF372" s="2">
        <f t="shared" si="180"/>
        <v>4.607530434558698</v>
      </c>
      <c r="AG372" s="83"/>
      <c r="AH372" s="6">
        <v>6726636.3862659307</v>
      </c>
      <c r="AI372" s="6">
        <v>88982.92227495549</v>
      </c>
      <c r="AJ372" s="6">
        <v>151776.01357139548</v>
      </c>
      <c r="AK372" s="30">
        <f t="shared" si="181"/>
        <v>42497.283799990735</v>
      </c>
      <c r="AL372" s="6"/>
      <c r="AM372" s="6">
        <f t="shared" si="182"/>
        <v>-1961147.5904802827</v>
      </c>
      <c r="AN372" s="6">
        <f t="shared" si="183"/>
        <v>2554922.4735298906</v>
      </c>
      <c r="AO372" s="7"/>
      <c r="AP372" s="6">
        <f t="shared" si="184"/>
        <v>593774.88304960798</v>
      </c>
      <c r="AQ372" s="6">
        <f t="shared" si="185"/>
        <v>12.674227476565305</v>
      </c>
      <c r="AR372" s="7"/>
      <c r="AS372" s="6">
        <f t="shared" si="186"/>
        <v>-593774.88304960798</v>
      </c>
      <c r="AT372" s="6">
        <f t="shared" si="187"/>
        <v>-12.674227476565305</v>
      </c>
      <c r="AU372" s="7"/>
      <c r="AV372" s="6">
        <f t="shared" si="188"/>
        <v>-1610316.9459609555</v>
      </c>
      <c r="AW372" s="6">
        <f t="shared" si="189"/>
        <v>-34.372493456871126</v>
      </c>
      <c r="AX372" s="21"/>
      <c r="AY372" s="6">
        <f t="shared" si="190"/>
        <v>-170236.35260566388</v>
      </c>
      <c r="AZ372" s="6">
        <f t="shared" si="191"/>
        <v>88982.92227495549</v>
      </c>
      <c r="BA372" s="6">
        <f t="shared" si="192"/>
        <v>42497.283799990735</v>
      </c>
      <c r="BB372" s="6"/>
      <c r="BC372" s="6">
        <f t="shared" si="193"/>
        <v>-22518.641753402</v>
      </c>
      <c r="BD372" s="6">
        <f t="shared" si="194"/>
        <v>-16237.504777315546</v>
      </c>
      <c r="BE372" s="6">
        <f t="shared" si="195"/>
        <v>-38756.146530717546</v>
      </c>
      <c r="BF372" s="6">
        <f t="shared" si="196"/>
        <v>-0.48066429920386777</v>
      </c>
      <c r="BG372" s="6">
        <f t="shared" si="197"/>
        <v>-0.34659234513683418</v>
      </c>
      <c r="BH372" s="6">
        <f t="shared" si="198"/>
        <v>-0.82725664434070201</v>
      </c>
      <c r="BI372" s="6"/>
      <c r="BJ372" s="6">
        <f t="shared" si="199"/>
        <v>22518.641753402</v>
      </c>
      <c r="BK372" s="6">
        <f t="shared" si="200"/>
        <v>16237.504777315546</v>
      </c>
      <c r="BL372" s="6">
        <f t="shared" si="201"/>
        <v>38756.146530717546</v>
      </c>
      <c r="BM372" s="6">
        <f t="shared" si="202"/>
        <v>0.48066429920386777</v>
      </c>
      <c r="BN372" s="6">
        <f t="shared" si="203"/>
        <v>0.34659234513683418</v>
      </c>
      <c r="BO372" s="6">
        <f t="shared" si="204"/>
        <v>0.82725664434070201</v>
      </c>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8" t="s">
        <v>0</v>
      </c>
      <c r="DN372" s="84">
        <v>537833</v>
      </c>
      <c r="DY372" s="8" t="s">
        <v>0</v>
      </c>
      <c r="DZ372" s="8">
        <v>0</v>
      </c>
      <c r="EA372" s="8">
        <v>0</v>
      </c>
      <c r="EB372" s="8">
        <v>0</v>
      </c>
      <c r="EC372" s="8">
        <v>0</v>
      </c>
      <c r="ED372" s="8">
        <v>1</v>
      </c>
      <c r="EE372" s="8">
        <v>1</v>
      </c>
      <c r="EF372" s="8" t="s">
        <v>0</v>
      </c>
    </row>
    <row r="373" spans="1:136" ht="12.75" customHeight="1" x14ac:dyDescent="0.2">
      <c r="A373" s="9">
        <v>995</v>
      </c>
      <c r="B373" s="63"/>
      <c r="C373" s="9">
        <v>12</v>
      </c>
      <c r="D373" s="9" t="s">
        <v>383</v>
      </c>
      <c r="E373" s="9"/>
      <c r="F373" s="2">
        <v>76937</v>
      </c>
      <c r="H373" s="2">
        <v>77893</v>
      </c>
      <c r="I373" s="4">
        <v>-4073411.2667203583</v>
      </c>
      <c r="J373" s="4">
        <f t="shared" si="172"/>
        <v>-52.944763465177459</v>
      </c>
      <c r="K373" s="4"/>
      <c r="L373" s="4">
        <v>-3472137.9813147485</v>
      </c>
      <c r="M373" s="4">
        <f t="shared" si="173"/>
        <v>-44.575738273204891</v>
      </c>
      <c r="N373" s="21"/>
      <c r="O373" s="4">
        <f t="shared" si="174"/>
        <v>-1242704.4206799939</v>
      </c>
      <c r="P373" s="4">
        <f t="shared" si="175"/>
        <v>-15.953993563991551</v>
      </c>
      <c r="Q373" s="21"/>
      <c r="R373" s="4">
        <f t="shared" si="176"/>
        <v>-4714842.4019947425</v>
      </c>
      <c r="S373" s="4">
        <f t="shared" si="177"/>
        <v>-60.529731837196444</v>
      </c>
      <c r="T373" s="21"/>
      <c r="U373" s="21"/>
      <c r="V373" s="21"/>
      <c r="W373" s="22">
        <v>26685245.190818399</v>
      </c>
      <c r="X373" s="6"/>
      <c r="Y373" s="2">
        <v>4062434.470029756</v>
      </c>
      <c r="Z373" s="82">
        <f t="shared" si="178"/>
        <v>5382749.9983477183</v>
      </c>
      <c r="AA373" s="82">
        <f t="shared" si="179"/>
        <v>5383546.1159267416</v>
      </c>
      <c r="AB373" s="2"/>
      <c r="AC373" s="2">
        <v>3402208.9673372102</v>
      </c>
      <c r="AD373" s="2">
        <v>4706319.9375424804</v>
      </c>
      <c r="AE373" s="2">
        <v>1304110.9702052702</v>
      </c>
      <c r="AF373" s="2">
        <f t="shared" si="180"/>
        <v>16.95037459486684</v>
      </c>
      <c r="AG373" s="83"/>
      <c r="AH373" s="6">
        <v>15702177.524025729</v>
      </c>
      <c r="AI373" s="6">
        <v>304519.33400762506</v>
      </c>
      <c r="AJ373" s="6">
        <v>455328.04071418551</v>
      </c>
      <c r="AK373" s="30">
        <f t="shared" si="181"/>
        <v>127491.85139997196</v>
      </c>
      <c r="AL373" s="6"/>
      <c r="AM373" s="6">
        <f t="shared" si="182"/>
        <v>-4175465.3490323708</v>
      </c>
      <c r="AN373" s="6">
        <f t="shared" si="183"/>
        <v>5383546.1159267416</v>
      </c>
      <c r="AO373" s="7"/>
      <c r="AP373" s="6">
        <f t="shared" si="184"/>
        <v>1208080.7668943708</v>
      </c>
      <c r="AQ373" s="6">
        <f t="shared" si="185"/>
        <v>15.509490800128006</v>
      </c>
      <c r="AR373" s="7"/>
      <c r="AS373" s="6">
        <f t="shared" si="186"/>
        <v>-1208080.7668943708</v>
      </c>
      <c r="AT373" s="6">
        <f t="shared" si="187"/>
        <v>-15.509490800128006</v>
      </c>
      <c r="AU373" s="7"/>
      <c r="AV373" s="6">
        <f t="shared" si="188"/>
        <v>-4680218.7482091188</v>
      </c>
      <c r="AW373" s="6">
        <f t="shared" si="189"/>
        <v>-60.08522907333289</v>
      </c>
      <c r="AX373" s="21"/>
      <c r="AY373" s="6">
        <f t="shared" si="190"/>
        <v>-397387.53162197414</v>
      </c>
      <c r="AZ373" s="6">
        <f t="shared" si="191"/>
        <v>304519.33400762506</v>
      </c>
      <c r="BA373" s="6">
        <f t="shared" si="192"/>
        <v>127491.85139997196</v>
      </c>
      <c r="BB373" s="6"/>
      <c r="BC373" s="6">
        <f t="shared" si="193"/>
        <v>44238.080191897549</v>
      </c>
      <c r="BD373" s="6">
        <f t="shared" si="194"/>
        <v>-9614.4264062744332</v>
      </c>
      <c r="BE373" s="6">
        <f t="shared" si="195"/>
        <v>34623.653785623115</v>
      </c>
      <c r="BF373" s="6">
        <f t="shared" si="196"/>
        <v>0.56793396315326861</v>
      </c>
      <c r="BG373" s="6">
        <f t="shared" si="197"/>
        <v>-0.12343119928972351</v>
      </c>
      <c r="BH373" s="6">
        <f t="shared" si="198"/>
        <v>0.44450276386354504</v>
      </c>
      <c r="BI373" s="6"/>
      <c r="BJ373" s="6">
        <f t="shared" si="199"/>
        <v>-44238.080191897549</v>
      </c>
      <c r="BK373" s="6">
        <f t="shared" si="200"/>
        <v>9614.4264062744332</v>
      </c>
      <c r="BL373" s="6">
        <f t="shared" si="201"/>
        <v>-34623.653785623115</v>
      </c>
      <c r="BM373" s="6">
        <f t="shared" si="202"/>
        <v>-0.56793396315326861</v>
      </c>
      <c r="BN373" s="6">
        <f t="shared" si="203"/>
        <v>0.12343119928972351</v>
      </c>
      <c r="BO373" s="6">
        <f t="shared" si="204"/>
        <v>-0.44450276386354504</v>
      </c>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8" t="s">
        <v>0</v>
      </c>
      <c r="DN373" s="84">
        <v>644618</v>
      </c>
      <c r="DY373" s="8" t="s">
        <v>0</v>
      </c>
      <c r="DZ373" s="8">
        <v>0</v>
      </c>
      <c r="EA373" s="8">
        <v>0</v>
      </c>
      <c r="EB373" s="8">
        <v>0</v>
      </c>
      <c r="EC373" s="8">
        <v>0</v>
      </c>
      <c r="ED373" s="8">
        <v>1</v>
      </c>
      <c r="EE373" s="8">
        <v>1</v>
      </c>
      <c r="EF373" s="8" t="s">
        <v>0</v>
      </c>
    </row>
    <row r="374" spans="1:136" ht="12.75" customHeight="1" x14ac:dyDescent="0.2">
      <c r="A374" s="9">
        <v>34</v>
      </c>
      <c r="B374" s="63"/>
      <c r="C374" s="9">
        <v>12</v>
      </c>
      <c r="D374" s="9" t="s">
        <v>421</v>
      </c>
      <c r="E374" s="9"/>
      <c r="F374" s="2">
        <v>200914</v>
      </c>
      <c r="H374" s="2">
        <v>207904</v>
      </c>
      <c r="I374" s="4">
        <v>-739462.48315327615</v>
      </c>
      <c r="J374" s="4">
        <f t="shared" si="172"/>
        <v>-3.680492564745494</v>
      </c>
      <c r="K374" s="4"/>
      <c r="L374" s="4">
        <v>-2318264.4857649691</v>
      </c>
      <c r="M374" s="4">
        <f t="shared" si="173"/>
        <v>-11.150648788695596</v>
      </c>
      <c r="N374" s="21"/>
      <c r="O374" s="4">
        <f t="shared" si="174"/>
        <v>-2789541.4457976678</v>
      </c>
      <c r="P374" s="4">
        <f t="shared" si="175"/>
        <v>-13.417449620005714</v>
      </c>
      <c r="Q374" s="21"/>
      <c r="R374" s="4">
        <f t="shared" si="176"/>
        <v>-5107805.931562637</v>
      </c>
      <c r="S374" s="4">
        <f t="shared" si="177"/>
        <v>-24.56809840870131</v>
      </c>
      <c r="T374" s="21"/>
      <c r="U374" s="21"/>
      <c r="V374" s="21"/>
      <c r="W374" s="22">
        <v>68613946.879949272</v>
      </c>
      <c r="X374" s="6"/>
      <c r="Y374" s="2">
        <v>11555822.817692408</v>
      </c>
      <c r="Z374" s="82">
        <f t="shared" si="178"/>
        <v>13689861.764710745</v>
      </c>
      <c r="AA374" s="82">
        <f t="shared" si="179"/>
        <v>13691886.517784663</v>
      </c>
      <c r="AB374" s="2"/>
      <c r="AC374" s="2">
        <v>6580291.8550636899</v>
      </c>
      <c r="AD374" s="2">
        <v>8642581.6667135004</v>
      </c>
      <c r="AE374" s="2">
        <v>2062289.8116498105</v>
      </c>
      <c r="AF374" s="2">
        <f t="shared" si="180"/>
        <v>10.264540109946596</v>
      </c>
      <c r="AG374" s="83"/>
      <c r="AH374" s="6">
        <v>39364228.93266689</v>
      </c>
      <c r="AI374" s="6">
        <v>539829.72846805968</v>
      </c>
      <c r="AJ374" s="6">
        <v>1036199.2037652025</v>
      </c>
      <c r="AK374" s="30">
        <f t="shared" si="181"/>
        <v>290135.77705425676</v>
      </c>
      <c r="AL374" s="6"/>
      <c r="AM374" s="6">
        <f t="shared" si="182"/>
        <v>-10736088.636582976</v>
      </c>
      <c r="AN374" s="6">
        <f t="shared" si="183"/>
        <v>13691886.517784663</v>
      </c>
      <c r="AO374" s="7"/>
      <c r="AP374" s="6">
        <f t="shared" si="184"/>
        <v>2955797.8812016863</v>
      </c>
      <c r="AQ374" s="6">
        <f t="shared" si="185"/>
        <v>14.217128488156487</v>
      </c>
      <c r="AR374" s="7"/>
      <c r="AS374" s="6">
        <f t="shared" si="186"/>
        <v>-2955797.8812016863</v>
      </c>
      <c r="AT374" s="6">
        <f t="shared" si="187"/>
        <v>-14.217128488156487</v>
      </c>
      <c r="AU374" s="7"/>
      <c r="AV374" s="6">
        <f t="shared" si="188"/>
        <v>-5274062.3669666555</v>
      </c>
      <c r="AW374" s="6">
        <f t="shared" si="189"/>
        <v>-25.367777276852085</v>
      </c>
      <c r="AX374" s="21"/>
      <c r="AY374" s="6">
        <f t="shared" si="190"/>
        <v>-996221.9409263354</v>
      </c>
      <c r="AZ374" s="6">
        <f t="shared" si="191"/>
        <v>539829.72846805968</v>
      </c>
      <c r="BA374" s="6">
        <f t="shared" si="192"/>
        <v>290135.77705425676</v>
      </c>
      <c r="BB374" s="6"/>
      <c r="BC374" s="6">
        <f t="shared" si="193"/>
        <v>-112676.64183675521</v>
      </c>
      <c r="BD374" s="6">
        <f t="shared" si="194"/>
        <v>-53579.793567263114</v>
      </c>
      <c r="BE374" s="6">
        <f t="shared" si="195"/>
        <v>-166256.43540401832</v>
      </c>
      <c r="BF374" s="6">
        <f t="shared" si="196"/>
        <v>-0.54196476179753739</v>
      </c>
      <c r="BG374" s="6">
        <f t="shared" si="197"/>
        <v>-0.25771410635323572</v>
      </c>
      <c r="BH374" s="6">
        <f t="shared" si="198"/>
        <v>-0.79967886815077305</v>
      </c>
      <c r="BI374" s="6"/>
      <c r="BJ374" s="6">
        <f t="shared" si="199"/>
        <v>112676.64183675521</v>
      </c>
      <c r="BK374" s="6">
        <f t="shared" si="200"/>
        <v>53579.793567263114</v>
      </c>
      <c r="BL374" s="6">
        <f t="shared" si="201"/>
        <v>166256.43540401832</v>
      </c>
      <c r="BM374" s="6">
        <f t="shared" si="202"/>
        <v>0.54196476179753739</v>
      </c>
      <c r="BN374" s="6">
        <f t="shared" si="203"/>
        <v>0.25771410635323572</v>
      </c>
      <c r="BO374" s="6">
        <f t="shared" si="204"/>
        <v>0.79967886815077305</v>
      </c>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8" t="s">
        <v>0</v>
      </c>
      <c r="DN374" s="84">
        <v>862965</v>
      </c>
      <c r="DY374" s="8" t="s">
        <v>0</v>
      </c>
      <c r="DZ374" s="8">
        <v>0</v>
      </c>
      <c r="EA374" s="8">
        <v>0</v>
      </c>
      <c r="EB374" s="8">
        <v>0</v>
      </c>
      <c r="EC374" s="8">
        <v>0</v>
      </c>
      <c r="ED374" s="8">
        <v>1</v>
      </c>
      <c r="EE374" s="8">
        <v>1</v>
      </c>
      <c r="EF374" s="8" t="s">
        <v>0</v>
      </c>
    </row>
    <row r="375" spans="1:136" s="86" customFormat="1" ht="12.75" customHeight="1" x14ac:dyDescent="0.2">
      <c r="B375" s="63"/>
      <c r="F375" s="5">
        <f t="shared" ref="F375:I375" si="205">SUM(F20:F374)</f>
        <v>17081507</v>
      </c>
      <c r="G375" s="87"/>
      <c r="H375" s="5">
        <f t="shared" si="205"/>
        <v>17282163</v>
      </c>
      <c r="I375" s="5">
        <f t="shared" si="205"/>
        <v>-7.2363764047622681E-7</v>
      </c>
      <c r="J375" s="21">
        <f t="shared" ref="J375:J382" si="206">I375/$F375</f>
        <v>-4.2363805516470344E-14</v>
      </c>
      <c r="K375" s="88"/>
      <c r="L375" s="5">
        <f t="shared" ref="L375" si="207">SUM(L20:L374)</f>
        <v>-3.2103471457958221E-3</v>
      </c>
      <c r="M375" s="21">
        <f t="shared" si="173"/>
        <v>-1.8576072600378911E-10</v>
      </c>
      <c r="N375" s="89">
        <f t="shared" ref="N375:R375" si="208">SUM(N20:N374)</f>
        <v>0</v>
      </c>
      <c r="O375" s="89">
        <f t="shared" si="208"/>
        <v>6.7334622144699097E-7</v>
      </c>
      <c r="P375" s="4">
        <f t="shared" si="175"/>
        <v>3.896191821862755E-14</v>
      </c>
      <c r="Q375" s="89">
        <f t="shared" si="208"/>
        <v>0</v>
      </c>
      <c r="R375" s="89">
        <f t="shared" si="208"/>
        <v>-3.2096924260258675E-3</v>
      </c>
      <c r="S375" s="4">
        <f t="shared" si="177"/>
        <v>-1.8572284187030682E-10</v>
      </c>
      <c r="T375" s="89"/>
      <c r="U375" s="89"/>
      <c r="V375" s="89"/>
      <c r="W375" s="29">
        <f t="shared" ref="W375:AE375" si="209">SUM(W20:W374)</f>
        <v>4240749163.7912431</v>
      </c>
      <c r="X375" s="89">
        <f t="shared" si="209"/>
        <v>0</v>
      </c>
      <c r="Y375" s="90">
        <f t="shared" si="209"/>
        <v>663554000.0000006</v>
      </c>
      <c r="Z375" s="128">
        <f>SUM(Z20:Z374)</f>
        <v>663455873.78492677</v>
      </c>
      <c r="AA375" s="128">
        <f t="shared" si="209"/>
        <v>663554000.00000095</v>
      </c>
      <c r="AB375" s="90">
        <f t="shared" si="209"/>
        <v>0</v>
      </c>
      <c r="AC375" s="90">
        <f t="shared" si="209"/>
        <v>480501018.99999994</v>
      </c>
      <c r="AD375" s="90">
        <f t="shared" si="209"/>
        <v>480501019.00000077</v>
      </c>
      <c r="AE375" s="90">
        <f t="shared" si="209"/>
        <v>6.6449865698814392E-7</v>
      </c>
      <c r="AF375" s="2">
        <f t="shared" si="180"/>
        <v>3.8901641230375277E-14</v>
      </c>
      <c r="AG375" s="89">
        <f t="shared" ref="AG375:AP375" si="210">SUM(AG20:AG374)</f>
        <v>0</v>
      </c>
      <c r="AH375" s="89">
        <f t="shared" si="210"/>
        <v>3066518906.0785241</v>
      </c>
      <c r="AI375" s="89">
        <f t="shared" si="210"/>
        <v>50831000.000000007</v>
      </c>
      <c r="AJ375" s="89">
        <v>95628000</v>
      </c>
      <c r="AK375" s="91">
        <f t="shared" si="210"/>
        <v>26775839.999999993</v>
      </c>
      <c r="AL375" s="89">
        <f t="shared" si="210"/>
        <v>0</v>
      </c>
      <c r="AM375" s="89">
        <f t="shared" si="210"/>
        <v>-663554000.00000119</v>
      </c>
      <c r="AN375" s="89">
        <f t="shared" si="210"/>
        <v>663554000.00000095</v>
      </c>
      <c r="AO375" s="89">
        <f t="shared" si="210"/>
        <v>0</v>
      </c>
      <c r="AP375" s="89">
        <f t="shared" si="210"/>
        <v>-6.6077336668968201E-7</v>
      </c>
      <c r="AQ375" s="89">
        <f t="shared" si="185"/>
        <v>-3.8234413521599235E-14</v>
      </c>
      <c r="AR375" s="89">
        <f t="shared" ref="AR375:AV375" si="211">SUM(AR20:AR374)</f>
        <v>0</v>
      </c>
      <c r="AS375" s="89">
        <f t="shared" si="211"/>
        <v>6.6077336668968201E-7</v>
      </c>
      <c r="AT375" s="89">
        <f t="shared" si="187"/>
        <v>3.8234413521599235E-14</v>
      </c>
      <c r="AU375" s="89"/>
      <c r="AV375" s="89">
        <f t="shared" si="211"/>
        <v>-3.209628164768219E-3</v>
      </c>
      <c r="AW375" s="89">
        <f t="shared" si="189"/>
        <v>-1.8571912351296646E-10</v>
      </c>
      <c r="AX375" s="5"/>
      <c r="AY375" s="89">
        <f t="shared" ref="AY375:BA375" si="212">SUM(AY20:AY374)</f>
        <v>-77606840.000000134</v>
      </c>
      <c r="AZ375" s="89">
        <f t="shared" si="212"/>
        <v>50831000.000000007</v>
      </c>
      <c r="BA375" s="89">
        <f t="shared" si="212"/>
        <v>26775839.999999993</v>
      </c>
      <c r="BB375" s="89"/>
      <c r="BC375" s="89">
        <f t="shared" ref="BC375:BE375" si="213">SUM(BC20:BC374)</f>
        <v>5.0931703299283981E-10</v>
      </c>
      <c r="BD375" s="89">
        <f t="shared" si="213"/>
        <v>5.4569682106375694E-10</v>
      </c>
      <c r="BE375" s="89">
        <f t="shared" si="213"/>
        <v>-1.1932570487260818E-9</v>
      </c>
      <c r="BF375" s="6">
        <f t="shared" si="196"/>
        <v>2.9470676384248881E-17</v>
      </c>
      <c r="BG375" s="6">
        <f t="shared" si="197"/>
        <v>3.1575724697409516E-17</v>
      </c>
      <c r="BH375" s="6">
        <f t="shared" si="198"/>
        <v>-6.9045584671668808E-17</v>
      </c>
      <c r="BI375" s="89"/>
      <c r="BJ375" s="89">
        <f t="shared" ref="BJ375:BL375" si="214">SUM(BJ20:BJ374)</f>
        <v>-5.0931703299283981E-10</v>
      </c>
      <c r="BK375" s="89">
        <f t="shared" si="214"/>
        <v>-5.4569682106375694E-10</v>
      </c>
      <c r="BL375" s="89">
        <f t="shared" si="214"/>
        <v>1.1932570487260818E-9</v>
      </c>
      <c r="BM375" s="6">
        <f t="shared" si="202"/>
        <v>-2.9470676384248881E-17</v>
      </c>
      <c r="BN375" s="6">
        <f t="shared" si="203"/>
        <v>-3.1575724697409516E-17</v>
      </c>
      <c r="BO375" s="6">
        <f t="shared" si="204"/>
        <v>6.9045584671668808E-17</v>
      </c>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f t="shared" ref="DM375:DN375" si="215">SUM(DM20:DM374)</f>
        <v>0</v>
      </c>
      <c r="DN375" s="5">
        <f t="shared" si="215"/>
        <v>17282165</v>
      </c>
      <c r="DY375" s="92" t="s">
        <v>0</v>
      </c>
      <c r="DZ375" s="5">
        <f t="shared" ref="DZ375:EE375" si="216">SUM(DZ20:DZ374)</f>
        <v>81</v>
      </c>
      <c r="EA375" s="5">
        <f t="shared" si="216"/>
        <v>189</v>
      </c>
      <c r="EB375" s="5">
        <f t="shared" si="216"/>
        <v>54</v>
      </c>
      <c r="EC375" s="5">
        <f t="shared" si="216"/>
        <v>27</v>
      </c>
      <c r="ED375" s="5">
        <f t="shared" si="216"/>
        <v>4</v>
      </c>
      <c r="EE375" s="5">
        <f t="shared" si="216"/>
        <v>355</v>
      </c>
      <c r="EF375" s="92" t="s">
        <v>0</v>
      </c>
    </row>
    <row r="376" spans="1:136" ht="13.5" customHeight="1" x14ac:dyDescent="0.2">
      <c r="B376" s="93"/>
      <c r="C376" s="9"/>
      <c r="F376" s="82"/>
      <c r="G376" s="82"/>
      <c r="H376" s="82"/>
      <c r="I376" s="82"/>
      <c r="J376" s="82"/>
      <c r="K376" s="82"/>
      <c r="L376" s="4"/>
      <c r="M376" s="4"/>
      <c r="N376" s="94"/>
      <c r="O376" s="94"/>
      <c r="P376" s="4"/>
      <c r="Q376" s="94"/>
      <c r="R376" s="94"/>
      <c r="S376" s="4"/>
      <c r="T376" s="94"/>
      <c r="U376" s="94"/>
      <c r="V376" s="94"/>
      <c r="W376" s="22"/>
      <c r="X376" s="6"/>
      <c r="Y376" s="6"/>
      <c r="Z376" s="129"/>
      <c r="AA376" s="129"/>
      <c r="AB376" s="6"/>
      <c r="AC376" s="6"/>
      <c r="AD376" s="6"/>
      <c r="AE376" s="6"/>
      <c r="AF376" s="6"/>
      <c r="AG376" s="6"/>
      <c r="AH376" s="6"/>
      <c r="AI376" s="6"/>
      <c r="AJ376" s="6"/>
      <c r="AK376" s="30"/>
      <c r="AL376" s="6"/>
      <c r="AM376" s="6"/>
      <c r="AN376" s="6"/>
      <c r="AO376" s="6"/>
      <c r="AP376" s="6"/>
      <c r="AQ376" s="6"/>
      <c r="AR376" s="6"/>
      <c r="AS376" s="6"/>
      <c r="AT376" s="6"/>
      <c r="AU376" s="6"/>
      <c r="AV376" s="6"/>
      <c r="AW376" s="6"/>
      <c r="AX376" s="94"/>
      <c r="AY376" s="6"/>
      <c r="AZ376" s="6"/>
      <c r="BA376" s="6"/>
      <c r="BB376" s="6"/>
      <c r="BC376" s="6"/>
      <c r="BD376" s="6"/>
      <c r="BE376" s="6"/>
      <c r="BF376" s="6"/>
      <c r="BG376" s="6"/>
      <c r="BH376" s="6"/>
      <c r="BI376" s="6"/>
      <c r="BJ376" s="6"/>
      <c r="BK376" s="6"/>
      <c r="BL376" s="6"/>
      <c r="BM376" s="6"/>
      <c r="BN376" s="6"/>
      <c r="BO376" s="6"/>
      <c r="BP376" s="94"/>
      <c r="BQ376" s="94"/>
      <c r="BR376" s="94"/>
      <c r="BS376" s="94"/>
      <c r="BT376" s="94"/>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c r="DA376" s="94"/>
      <c r="DB376" s="94"/>
      <c r="DC376" s="94"/>
      <c r="DD376" s="94"/>
      <c r="DE376" s="94"/>
      <c r="DF376" s="94"/>
      <c r="DG376" s="94"/>
      <c r="DH376" s="94"/>
      <c r="DI376" s="94"/>
      <c r="DJ376" s="94"/>
      <c r="DK376" s="94"/>
      <c r="DL376" s="94"/>
      <c r="DM376" s="82"/>
      <c r="DN376" s="2"/>
      <c r="DZ376" s="2"/>
      <c r="EA376" s="2"/>
      <c r="EB376" s="2"/>
      <c r="EC376" s="2"/>
      <c r="ED376" s="2"/>
      <c r="EE376" s="2"/>
    </row>
    <row r="377" spans="1:136" ht="13.5" customHeight="1" x14ac:dyDescent="0.2">
      <c r="B377" s="2">
        <f>SUMPRODUCT(EE$20:EE$374,$DZ$20:$DZ$374)</f>
        <v>81</v>
      </c>
      <c r="C377" s="9" t="s">
        <v>429</v>
      </c>
      <c r="D377" s="9"/>
      <c r="E377" s="2">
        <f>11+B377</f>
        <v>92</v>
      </c>
      <c r="F377" s="2">
        <f>SUMPRODUCT(F$20:F$374,$DZ$20:$DZ$374)</f>
        <v>3106783</v>
      </c>
      <c r="G377" s="95"/>
      <c r="H377" s="2">
        <f>SUMPRODUCT(H$20:H$374,$DZ$20:$DZ$374)</f>
        <v>3118571</v>
      </c>
      <c r="I377" s="2">
        <f>SUMPRODUCT(I$20:I$374,$DZ$20:$DZ$374)</f>
        <v>57970813.898117326</v>
      </c>
      <c r="J377" s="4">
        <f t="shared" si="206"/>
        <v>18.659434501256548</v>
      </c>
      <c r="K377" s="96">
        <f>CORREL($J$20:$J$101,J$20:J$101)</f>
        <v>1</v>
      </c>
      <c r="L377" s="2">
        <f>SUMPRODUCT(L$20:L$374,$DZ$20:$DZ$374)</f>
        <v>86223036.183320016</v>
      </c>
      <c r="M377" s="4">
        <f t="shared" ref="M377:M382" si="217">L377/$H377</f>
        <v>27.648251774072168</v>
      </c>
      <c r="N377" s="2">
        <f>SUMPRODUCT(N$20:N$374,$DZ$20:$DZ$374)</f>
        <v>0</v>
      </c>
      <c r="O377" s="2">
        <f>SUMPRODUCT(O$20:O$374,$DZ$20:$DZ$374)</f>
        <v>-50760090.201913908</v>
      </c>
      <c r="P377" s="4">
        <f t="shared" ref="P377:P382" si="218">O377/$H377</f>
        <v>-16.276714624074266</v>
      </c>
      <c r="Q377" s="2">
        <f>SUMPRODUCT(Q$20:Q$374,$DZ$20:$DZ$374)</f>
        <v>0</v>
      </c>
      <c r="R377" s="2">
        <f>SUMPRODUCT(R$20:R$374,$DZ$20:$DZ$374)</f>
        <v>35462945.98140607</v>
      </c>
      <c r="S377" s="4">
        <f t="shared" ref="S377:S382" si="219">R377/$H377</f>
        <v>11.37153714999789</v>
      </c>
      <c r="T377" s="2"/>
      <c r="U377" s="2"/>
      <c r="V377" s="2"/>
      <c r="W377" s="22">
        <f>SUMPRODUCT(W$20:W$374,$DZ$20:$DZ$374)</f>
        <v>838024212.47020984</v>
      </c>
      <c r="X377" s="2">
        <f t="shared" ref="X377:AB377" si="220">SUMPRODUCT(X$20:X$374,$DZ$20:$DZ$374)</f>
        <v>0</v>
      </c>
      <c r="Y377" s="2">
        <f t="shared" si="220"/>
        <v>155660665.9413498</v>
      </c>
      <c r="Z377" s="82">
        <f t="shared" si="220"/>
        <v>181160832.57168654</v>
      </c>
      <c r="AA377" s="82">
        <f t="shared" si="220"/>
        <v>181187626.55682153</v>
      </c>
      <c r="AB377" s="2">
        <f t="shared" si="220"/>
        <v>0</v>
      </c>
      <c r="AC377" s="6">
        <f>SUMPRODUCT(AC$20:AC$374,$DZ$20:$DZ$374)</f>
        <v>89689368.085452095</v>
      </c>
      <c r="AD377" s="6">
        <f>SUMPRODUCT(AD$20:AD$374,$DZ$20:$DZ$374)</f>
        <v>115111122.686517</v>
      </c>
      <c r="AE377" s="6">
        <f>SUMPRODUCT(AE$20:AE$374,$DZ$20:$DZ$374)</f>
        <v>25421754.601064917</v>
      </c>
      <c r="AF377" s="2">
        <f t="shared" ref="AF377:AF382" si="221">AE377/F377</f>
        <v>8.1826618083930924</v>
      </c>
      <c r="AG377" s="6">
        <f t="shared" ref="AG377:AP377" si="222">SUMPRODUCT(AG$20:AG$374,$DZ$20:$DZ$374)</f>
        <v>0</v>
      </c>
      <c r="AH377" s="6">
        <f t="shared" si="222"/>
        <v>582822476.2401526</v>
      </c>
      <c r="AI377" s="6">
        <f t="shared" si="222"/>
        <v>10430775.888897534</v>
      </c>
      <c r="AJ377" s="6">
        <f t="shared" si="222"/>
        <v>17921699.113847125</v>
      </c>
      <c r="AK377" s="30">
        <f t="shared" si="222"/>
        <v>5018075.7518771943</v>
      </c>
      <c r="AL377" s="6">
        <f t="shared" si="222"/>
        <v>0</v>
      </c>
      <c r="AM377" s="6">
        <f t="shared" si="222"/>
        <v>-131126434.69446</v>
      </c>
      <c r="AN377" s="6">
        <f t="shared" si="222"/>
        <v>181187626.55682153</v>
      </c>
      <c r="AO377" s="6">
        <f t="shared" si="222"/>
        <v>0</v>
      </c>
      <c r="AP377" s="6">
        <f t="shared" si="222"/>
        <v>50061191.862361409</v>
      </c>
      <c r="AQ377" s="6">
        <f t="shared" ref="AQ377:AQ382" si="223">AP377/$H377</f>
        <v>16.052606101436012</v>
      </c>
      <c r="AR377" s="6">
        <f>SUMPRODUCT(AR$20:AR$374,$DZ$20:$DZ$374)</f>
        <v>0</v>
      </c>
      <c r="AS377" s="6">
        <f>SUMPRODUCT(AS$20:AS$374,$DZ$20:$DZ$374)</f>
        <v>-50061191.862361409</v>
      </c>
      <c r="AT377" s="6">
        <f t="shared" ref="AT377:AT382" si="224">AS377/$H377</f>
        <v>-16.052606101436012</v>
      </c>
      <c r="AU377" s="6"/>
      <c r="AV377" s="6">
        <f>SUMPRODUCT(AV$20:AV$374,$DZ$20:$DZ$374)</f>
        <v>36161844.320958577</v>
      </c>
      <c r="AW377" s="6">
        <f t="shared" ref="AW377:AW382" si="225">AV377/$H377</f>
        <v>11.595645672636145</v>
      </c>
      <c r="AY377" s="6">
        <f>SUMPRODUCT(AY$20:AY$374,$DZ$20:$DZ$374)</f>
        <v>-14749953.301222244</v>
      </c>
      <c r="AZ377" s="6">
        <f>SUMPRODUCT(AZ$20:AZ$374,$DZ$20:$DZ$374)</f>
        <v>10430775.888897534</v>
      </c>
      <c r="BA377" s="6">
        <f>SUMPRODUCT(BA$20:BA$374,$DZ$20:$DZ$374)</f>
        <v>5018075.7518771943</v>
      </c>
      <c r="BB377" s="6"/>
      <c r="BC377" s="6">
        <f>SUMPRODUCT(BC$20:BC$374,$DZ$20:$DZ$374)</f>
        <v>769837.8033572979</v>
      </c>
      <c r="BD377" s="6">
        <f>SUMPRODUCT(BD$20:BD$374,$DZ$20:$DZ$374)</f>
        <v>-70939.463804803992</v>
      </c>
      <c r="BE377" s="6">
        <f>SUMPRODUCT(BE$20:BE$374,$DZ$20:$DZ$374)</f>
        <v>698898.339552494</v>
      </c>
      <c r="BF377" s="6">
        <f t="shared" ref="BF377:BH382" si="226">BC377/$H377</f>
        <v>0.24685594888084891</v>
      </c>
      <c r="BG377" s="6">
        <f t="shared" si="226"/>
        <v>-2.2747426242597648E-2</v>
      </c>
      <c r="BH377" s="6">
        <f t="shared" si="226"/>
        <v>0.22410852263825129</v>
      </c>
      <c r="BI377" s="6"/>
      <c r="BJ377" s="6">
        <f>SUMPRODUCT(BJ$20:BJ$374,$DZ$20:$DZ$374)</f>
        <v>-769837.8033572979</v>
      </c>
      <c r="BK377" s="6">
        <f>SUMPRODUCT(BK$20:BK$374,$DZ$20:$DZ$374)</f>
        <v>70939.463804803992</v>
      </c>
      <c r="BL377" s="6">
        <f>SUMPRODUCT(BL$20:BL$374,$DZ$20:$DZ$374)</f>
        <v>-698898.339552494</v>
      </c>
      <c r="BM377" s="6">
        <f t="shared" ref="BM377:BO382" si="227">BJ377/$H377</f>
        <v>-0.24685594888084891</v>
      </c>
      <c r="BN377" s="6">
        <f t="shared" si="227"/>
        <v>2.2747426242597648E-2</v>
      </c>
      <c r="BO377" s="6">
        <f t="shared" si="227"/>
        <v>-0.22410852263825129</v>
      </c>
      <c r="DM377" s="2">
        <f>SUMPRODUCT(DM$20:DM$374,$DZ$20:$DZ$374)</f>
        <v>0</v>
      </c>
      <c r="DN377" s="2">
        <f>SUMPRODUCT(DN$20:DN$374,$DZ$20:$DZ$374)</f>
        <v>1097464</v>
      </c>
      <c r="DY377" s="8" t="s">
        <v>0</v>
      </c>
      <c r="DZ377" s="2">
        <f t="shared" ref="DZ377:EE377" si="228">SUMPRODUCT(DZ$20:DZ$374,$DZ$20:$DZ$374)</f>
        <v>81</v>
      </c>
      <c r="EA377" s="2">
        <f t="shared" si="228"/>
        <v>0</v>
      </c>
      <c r="EB377" s="2">
        <f t="shared" si="228"/>
        <v>0</v>
      </c>
      <c r="EC377" s="2">
        <f t="shared" si="228"/>
        <v>0</v>
      </c>
      <c r="ED377" s="2">
        <f t="shared" si="228"/>
        <v>0</v>
      </c>
      <c r="EE377" s="2">
        <f t="shared" si="228"/>
        <v>81</v>
      </c>
      <c r="EF377" s="8" t="s">
        <v>0</v>
      </c>
    </row>
    <row r="378" spans="1:136" ht="13.5" customHeight="1" x14ac:dyDescent="0.2">
      <c r="B378" s="2">
        <f>SUMPRODUCT(EE$20:EE$374,$EA$20:$EA$374)</f>
        <v>189</v>
      </c>
      <c r="C378" s="9" t="s">
        <v>430</v>
      </c>
      <c r="D378" s="9"/>
      <c r="E378" s="2">
        <f>E377+B378-1</f>
        <v>280</v>
      </c>
      <c r="F378" s="2">
        <f>SUMPRODUCT(F$20:F$374,$EA$20:$EA$374)</f>
        <v>10122116</v>
      </c>
      <c r="H378" s="2">
        <f>SUMPRODUCT(H$20:H$374,$EA$20:$EA$374)</f>
        <v>10273610</v>
      </c>
      <c r="I378" s="2">
        <f>SUMPRODUCT(I$20:I$374,$EA$20:$EA$374)</f>
        <v>-151773633.35401818</v>
      </c>
      <c r="J378" s="4">
        <f t="shared" si="206"/>
        <v>-14.994259436862626</v>
      </c>
      <c r="K378" s="96">
        <f>CORREL($J$102:$J$289,J$102:J$289)</f>
        <v>1</v>
      </c>
      <c r="L378" s="2">
        <f>SUMPRODUCT(L$20:L$374,$EA$20:$EA$374)</f>
        <v>-216679075.09743014</v>
      </c>
      <c r="M378" s="4">
        <f t="shared" si="217"/>
        <v>-21.09084100889854</v>
      </c>
      <c r="N378" s="2">
        <f>SUMPRODUCT(N$20:N$374,$EA$20:$EA$374)</f>
        <v>0</v>
      </c>
      <c r="O378" s="2">
        <f>SUMPRODUCT(O$20:O$374,$EA$20:$EA$374)</f>
        <v>36899460.704213172</v>
      </c>
      <c r="P378" s="4">
        <f t="shared" si="218"/>
        <v>3.5916742707006759</v>
      </c>
      <c r="Q378" s="2">
        <f>SUMPRODUCT(Q$20:Q$374,$EA$20:$EA$374)</f>
        <v>0</v>
      </c>
      <c r="R378" s="2">
        <f>SUMPRODUCT(R$20:R$374,$EA$20:$EA$374)</f>
        <v>-179779614.39321703</v>
      </c>
      <c r="S378" s="4">
        <f t="shared" si="219"/>
        <v>-17.499166738197871</v>
      </c>
      <c r="T378" s="2"/>
      <c r="U378" s="2"/>
      <c r="V378" s="2"/>
      <c r="W378" s="22">
        <f>SUMPRODUCT(W$20:W$374,$EA$20:$EA$374)</f>
        <v>2465423001.3731532</v>
      </c>
      <c r="X378" s="2">
        <f t="shared" ref="X378:AB378" si="229">SUMPRODUCT(X$20:X$374,$EA$20:$EA$374)</f>
        <v>0</v>
      </c>
      <c r="Y378" s="2">
        <f t="shared" si="229"/>
        <v>362767755.26519996</v>
      </c>
      <c r="Z378" s="82">
        <f t="shared" si="229"/>
        <v>350594526.95450109</v>
      </c>
      <c r="AA378" s="82">
        <f t="shared" si="229"/>
        <v>350646380.46174276</v>
      </c>
      <c r="AB378" s="2">
        <f t="shared" si="229"/>
        <v>0</v>
      </c>
      <c r="AC378" s="6">
        <f>SUMPRODUCT(AC$20:AC$374,$EA$20:$EA$374)</f>
        <v>270959756.57550633</v>
      </c>
      <c r="AD378" s="6">
        <f>SUMPRODUCT(AD$20:AD$374,$EA$20:$EA$374)</f>
        <v>258826205.62338996</v>
      </c>
      <c r="AE378" s="6">
        <f>SUMPRODUCT(AE$20:AE$374,$EA$20:$EA$374)</f>
        <v>-12133550.952116491</v>
      </c>
      <c r="AF378" s="2">
        <f t="shared" si="221"/>
        <v>-1.1987168445922267</v>
      </c>
      <c r="AG378" s="6">
        <f t="shared" ref="AG378:AP378" si="230">SUMPRODUCT(AG$20:AG$374,$EA$20:$EA$374)</f>
        <v>0</v>
      </c>
      <c r="AH378" s="6">
        <f t="shared" si="230"/>
        <v>1858203349.2491128</v>
      </c>
      <c r="AI378" s="6">
        <f t="shared" si="230"/>
        <v>30602215.669493485</v>
      </c>
      <c r="AJ378" s="6">
        <f t="shared" si="230"/>
        <v>52307240.837260775</v>
      </c>
      <c r="AK378" s="30">
        <f t="shared" si="230"/>
        <v>14646027.434433015</v>
      </c>
      <c r="AL378" s="6">
        <f t="shared" si="230"/>
        <v>0</v>
      </c>
      <c r="AM378" s="6">
        <f t="shared" si="230"/>
        <v>-385767049.89328539</v>
      </c>
      <c r="AN378" s="6">
        <f t="shared" si="230"/>
        <v>350646380.46174276</v>
      </c>
      <c r="AO378" s="6">
        <f t="shared" si="230"/>
        <v>0</v>
      </c>
      <c r="AP378" s="6">
        <f t="shared" si="230"/>
        <v>-35120669.431542553</v>
      </c>
      <c r="AQ378" s="6">
        <f t="shared" si="223"/>
        <v>-3.4185324760763307</v>
      </c>
      <c r="AR378" s="6">
        <f>SUMPRODUCT(AR$20:AR$374,$EA$20:$EA$374)</f>
        <v>0</v>
      </c>
      <c r="AS378" s="6">
        <f>SUMPRODUCT(AS$20:AS$374,$EA$20:$EA$374)</f>
        <v>35120669.431542553</v>
      </c>
      <c r="AT378" s="6">
        <f t="shared" si="224"/>
        <v>3.4185324760763307</v>
      </c>
      <c r="AU378" s="6"/>
      <c r="AV378" s="6">
        <f>SUMPRODUCT(AV$20:AV$374,$EA$20:$EA$374)</f>
        <v>-181558405.66588771</v>
      </c>
      <c r="AW378" s="6">
        <f t="shared" si="225"/>
        <v>-17.672308532822221</v>
      </c>
      <c r="AY378" s="6">
        <f>SUMPRODUCT(AY$20:AY$374,$EA$20:$EA$374)</f>
        <v>-47027034.376597211</v>
      </c>
      <c r="AZ378" s="6">
        <f>SUMPRODUCT(AZ$20:AZ$374,$EA$20:$EA$374)</f>
        <v>30602215.669493485</v>
      </c>
      <c r="BA378" s="6">
        <f>SUMPRODUCT(BA$20:BA$374,$EA$20:$EA$374)</f>
        <v>14646027.434433015</v>
      </c>
      <c r="BB378" s="6"/>
      <c r="BC378" s="6">
        <f>SUMPRODUCT(BC$20:BC$374,$EA$20:$EA$374)</f>
        <v>-199594.89767830275</v>
      </c>
      <c r="BD378" s="6">
        <f>SUMPRODUCT(BD$20:BD$374,$EA$20:$EA$374)</f>
        <v>-1579196.3749923576</v>
      </c>
      <c r="BE378" s="6">
        <f>SUMPRODUCT(BE$20:BE$374,$EA$20:$EA$374)</f>
        <v>-1778791.2726706597</v>
      </c>
      <c r="BF378" s="6">
        <f t="shared" si="226"/>
        <v>-1.9427922383495454E-2</v>
      </c>
      <c r="BG378" s="6">
        <f t="shared" si="226"/>
        <v>-0.15371387224085376</v>
      </c>
      <c r="BH378" s="6">
        <f t="shared" si="226"/>
        <v>-0.17314179462434914</v>
      </c>
      <c r="BI378" s="6"/>
      <c r="BJ378" s="6">
        <f>SUMPRODUCT(BJ$20:BJ$374,$EA$20:$EA$374)</f>
        <v>199594.89767830275</v>
      </c>
      <c r="BK378" s="6">
        <f>SUMPRODUCT(BK$20:BK$374,$EA$20:$EA$374)</f>
        <v>1579196.3749923576</v>
      </c>
      <c r="BL378" s="6">
        <f>SUMPRODUCT(BL$20:BL$374,$EA$20:$EA$374)</f>
        <v>1778791.2726706597</v>
      </c>
      <c r="BM378" s="6">
        <f t="shared" si="227"/>
        <v>1.9427922383495454E-2</v>
      </c>
      <c r="BN378" s="6">
        <f t="shared" si="227"/>
        <v>0.15371387224085376</v>
      </c>
      <c r="BO378" s="6">
        <f t="shared" si="227"/>
        <v>0.17314179462434914</v>
      </c>
      <c r="DM378" s="2">
        <f>SUMPRODUCT(DM$20:DM$374,$EA$20:$EA$374)</f>
        <v>0</v>
      </c>
      <c r="DN378" s="2">
        <f>SUMPRODUCT(DN$20:DN$374,$EA$20:$EA$374)</f>
        <v>6095524</v>
      </c>
      <c r="DY378" s="8" t="s">
        <v>0</v>
      </c>
      <c r="DZ378" s="2">
        <f t="shared" ref="DZ378:EE378" si="231">SUMPRODUCT(DZ$20:DZ$374,$EA$20:$EA$374)</f>
        <v>0</v>
      </c>
      <c r="EA378" s="2">
        <f t="shared" si="231"/>
        <v>189</v>
      </c>
      <c r="EB378" s="2">
        <f t="shared" si="231"/>
        <v>0</v>
      </c>
      <c r="EC378" s="2">
        <f t="shared" si="231"/>
        <v>0</v>
      </c>
      <c r="ED378" s="2">
        <f t="shared" si="231"/>
        <v>0</v>
      </c>
      <c r="EE378" s="2">
        <f t="shared" si="231"/>
        <v>189</v>
      </c>
      <c r="EF378" s="8" t="s">
        <v>0</v>
      </c>
    </row>
    <row r="379" spans="1:136" ht="13.5" customHeight="1" x14ac:dyDescent="0.2">
      <c r="B379" s="2">
        <f>SUMPRODUCT(EE$20:EE$374,$EB$20:$EB$374)</f>
        <v>54</v>
      </c>
      <c r="C379" s="9" t="s">
        <v>431</v>
      </c>
      <c r="D379" s="9"/>
      <c r="E379" s="2">
        <f>E378+B379</f>
        <v>334</v>
      </c>
      <c r="F379" s="2">
        <f>SUMPRODUCT(F$20:F$374,$EB$20:$EB$374)</f>
        <v>2394262</v>
      </c>
      <c r="H379" s="2">
        <f>SUMPRODUCT(H$20:H$374,$EB$20:$EB$374)</f>
        <v>2424824</v>
      </c>
      <c r="I379" s="2">
        <f>SUMPRODUCT(I$20:I$374,$EB$20:$EB$374)</f>
        <v>76542625.445958078</v>
      </c>
      <c r="J379" s="4">
        <f t="shared" si="206"/>
        <v>31.969193616219979</v>
      </c>
      <c r="K379" s="96">
        <f>CORREL($J$290:$J$343,J$290:J$343)</f>
        <v>1</v>
      </c>
      <c r="L379" s="2">
        <f>SUMPRODUCT(L$20:L$374,$EB$20:$EB$374)</f>
        <v>105883200.71232513</v>
      </c>
      <c r="M379" s="4">
        <f t="shared" si="217"/>
        <v>43.666344737731535</v>
      </c>
      <c r="N379" s="2">
        <f>SUMPRODUCT(N$20:N$374,$EB$20:$EB$374)</f>
        <v>0</v>
      </c>
      <c r="O379" s="2">
        <f>SUMPRODUCT(O$20:O$374,$EB$20:$EB$374)</f>
        <v>14959621.698782915</v>
      </c>
      <c r="P379" s="4">
        <f t="shared" si="218"/>
        <v>6.1693639203434625</v>
      </c>
      <c r="Q379" s="2">
        <f>SUMPRODUCT(Q$20:Q$374,$EB$20:$EB$374)</f>
        <v>0</v>
      </c>
      <c r="R379" s="2">
        <f>SUMPRODUCT(R$20:R$374,$EB$20:$EB$374)</f>
        <v>120842822.41110805</v>
      </c>
      <c r="S379" s="4">
        <f t="shared" si="219"/>
        <v>49.835708658074999</v>
      </c>
      <c r="T379" s="2"/>
      <c r="U379" s="2"/>
      <c r="V379" s="2"/>
      <c r="W379" s="22">
        <f>SUMPRODUCT(W$20:W$374,$EB$20:$EB$374)</f>
        <v>546226713.02629137</v>
      </c>
      <c r="X379" s="2">
        <f t="shared" ref="X379:AB379" si="232">SUMPRODUCT(X$20:X$374,$EB$20:$EB$374)</f>
        <v>0</v>
      </c>
      <c r="Y379" s="2">
        <f t="shared" si="232"/>
        <v>86998560.706796348</v>
      </c>
      <c r="Z379" s="82">
        <f t="shared" si="232"/>
        <v>69652281.109981433</v>
      </c>
      <c r="AA379" s="82">
        <f t="shared" si="232"/>
        <v>69662582.796931013</v>
      </c>
      <c r="AB379" s="2">
        <f t="shared" si="232"/>
        <v>0</v>
      </c>
      <c r="AC379" s="6">
        <f>SUMPRODUCT(AC$20:AC$374,$EB$20:$EB$374)</f>
        <v>81327870.69890444</v>
      </c>
      <c r="AD379" s="6">
        <f>SUMPRODUCT(AD$20:AD$374,$EB$20:$EB$374)</f>
        <v>64155699.379240379</v>
      </c>
      <c r="AE379" s="6">
        <f>SUMPRODUCT(AE$20:AE$374,$EB$20:$EB$374)</f>
        <v>-17172171.319664042</v>
      </c>
      <c r="AF379" s="2">
        <f t="shared" si="221"/>
        <v>-7.1722189633649291</v>
      </c>
      <c r="AG379" s="6">
        <f t="shared" ref="AG379:AP379" si="233">SUMPRODUCT(AG$20:AG$374,$EB$20:$EB$374)</f>
        <v>0</v>
      </c>
      <c r="AH379" s="6">
        <f t="shared" si="233"/>
        <v>364513305.3934207</v>
      </c>
      <c r="AI379" s="6">
        <f t="shared" si="233"/>
        <v>5321178.7520423271</v>
      </c>
      <c r="AJ379" s="6">
        <f t="shared" si="233"/>
        <v>16965185.516980372</v>
      </c>
      <c r="AK379" s="30">
        <f t="shared" si="233"/>
        <v>4750251.9447545037</v>
      </c>
      <c r="AL379" s="6">
        <f t="shared" si="233"/>
        <v>0</v>
      </c>
      <c r="AM379" s="6">
        <f t="shared" si="233"/>
        <v>-85468606.214713231</v>
      </c>
      <c r="AN379" s="6">
        <f t="shared" si="233"/>
        <v>69662582.796931013</v>
      </c>
      <c r="AO379" s="6">
        <f t="shared" si="233"/>
        <v>0</v>
      </c>
      <c r="AP379" s="6">
        <f t="shared" si="233"/>
        <v>-15806023.417782232</v>
      </c>
      <c r="AQ379" s="6">
        <f t="shared" si="223"/>
        <v>-6.5184208906635002</v>
      </c>
      <c r="AR379" s="6">
        <f>SUMPRODUCT(AR$20:AR$374,$EB$20:$EB$374)</f>
        <v>0</v>
      </c>
      <c r="AS379" s="6">
        <f>SUMPRODUCT(AS$20:AS$374,$EB$20:$EB$374)</f>
        <v>15806023.417782232</v>
      </c>
      <c r="AT379" s="6">
        <f t="shared" si="224"/>
        <v>6.5184208906635002</v>
      </c>
      <c r="AU379" s="6"/>
      <c r="AV379" s="6">
        <f>SUMPRODUCT(AV$20:AV$374,$EB$20:$EB$374)</f>
        <v>121689224.13010734</v>
      </c>
      <c r="AW379" s="6">
        <f t="shared" si="225"/>
        <v>50.184765628395027</v>
      </c>
      <c r="AY379" s="6">
        <f>SUMPRODUCT(AY$20:AY$374,$EB$20:$EB$374)</f>
        <v>-9225028.9777975213</v>
      </c>
      <c r="AZ379" s="6">
        <f>SUMPRODUCT(AZ$20:AZ$374,$EB$20:$EB$374)</f>
        <v>5321178.7520423271</v>
      </c>
      <c r="BA379" s="6">
        <f>SUMPRODUCT(BA$20:BA$374,$EB$20:$EB$374)</f>
        <v>4750251.9447545037</v>
      </c>
      <c r="BB379" s="6"/>
      <c r="BC379" s="6">
        <f>SUMPRODUCT(BC$20:BC$374,$EB$20:$EB$374)</f>
        <v>-721039.27887383429</v>
      </c>
      <c r="BD379" s="6">
        <f>SUMPRODUCT(BD$20:BD$374,$EB$20:$EB$374)</f>
        <v>1567440.9978731489</v>
      </c>
      <c r="BE379" s="6">
        <f>SUMPRODUCT(BE$20:BE$374,$EB$20:$EB$374)</f>
        <v>846401.71899931459</v>
      </c>
      <c r="BF379" s="6">
        <f t="shared" si="226"/>
        <v>-0.29735736650323252</v>
      </c>
      <c r="BG379" s="6">
        <f t="shared" si="226"/>
        <v>0.64641433682326999</v>
      </c>
      <c r="BH379" s="6">
        <f t="shared" si="226"/>
        <v>0.34905697032003746</v>
      </c>
      <c r="BI379" s="6"/>
      <c r="BJ379" s="6">
        <f>SUMPRODUCT(BJ$20:BJ$374,$EB$20:$EB$374)</f>
        <v>721039.27887383429</v>
      </c>
      <c r="BK379" s="6">
        <f>SUMPRODUCT(BK$20:BK$374,$EB$20:$EB$374)</f>
        <v>-1567440.9978731489</v>
      </c>
      <c r="BL379" s="6">
        <f>SUMPRODUCT(BL$20:BL$374,$EB$20:$EB$374)</f>
        <v>-846401.71899931459</v>
      </c>
      <c r="BM379" s="6">
        <f t="shared" si="227"/>
        <v>0.29735736650323252</v>
      </c>
      <c r="BN379" s="6">
        <f t="shared" si="227"/>
        <v>-0.64641433682326999</v>
      </c>
      <c r="BO379" s="6">
        <f t="shared" si="227"/>
        <v>-0.34905697032003746</v>
      </c>
      <c r="DM379" s="2">
        <f>SUMPRODUCT(DM$20:DM$374,$EB$20:$EB$374)</f>
        <v>0</v>
      </c>
      <c r="DN379" s="2">
        <f>SUMPRODUCT(DN$20:DN$374,$EB$20:$EB$374)</f>
        <v>3683213</v>
      </c>
      <c r="DY379" s="8" t="s">
        <v>0</v>
      </c>
      <c r="DZ379" s="2">
        <f t="shared" ref="DZ379:EE379" si="234">SUMPRODUCT(DZ$20:DZ$374,$EB$20:$EB$374)</f>
        <v>0</v>
      </c>
      <c r="EA379" s="2">
        <f t="shared" si="234"/>
        <v>0</v>
      </c>
      <c r="EB379" s="2">
        <f t="shared" si="234"/>
        <v>54</v>
      </c>
      <c r="EC379" s="2">
        <f t="shared" si="234"/>
        <v>0</v>
      </c>
      <c r="ED379" s="2">
        <f t="shared" si="234"/>
        <v>0</v>
      </c>
      <c r="EE379" s="2">
        <f t="shared" si="234"/>
        <v>54</v>
      </c>
      <c r="EF379" s="8" t="s">
        <v>0</v>
      </c>
    </row>
    <row r="380" spans="1:136" ht="13.5" customHeight="1" x14ac:dyDescent="0.2">
      <c r="B380" s="2">
        <f>SUMPRODUCT(EE$20:EE$374,$EC$20:$EC$374)</f>
        <v>27</v>
      </c>
      <c r="C380" s="9" t="s">
        <v>432</v>
      </c>
      <c r="D380" s="9"/>
      <c r="E380" s="2">
        <f>E379+B380</f>
        <v>361</v>
      </c>
      <c r="F380" s="2">
        <f>SUMPRODUCT(F$20:F$374,$EC$20:$EC$374)</f>
        <v>1093205</v>
      </c>
      <c r="H380" s="2">
        <f>SUMPRODUCT(H$20:H$374,$EC$20:$EC$374)</f>
        <v>1091697</v>
      </c>
      <c r="I380" s="2">
        <f>SUMPRODUCT(I$20:I$374,$EC$20:$EC$374)</f>
        <v>23612876.154576413</v>
      </c>
      <c r="J380" s="4">
        <f t="shared" si="206"/>
        <v>21.599678152383508</v>
      </c>
      <c r="K380" s="96">
        <f>CORREL($J$344:$J$370,J$344:J$370)</f>
        <v>1</v>
      </c>
      <c r="L380" s="2">
        <f>SUMPRODUCT(L$20:L$374,$EC$20:$EC$374)</f>
        <v>32172052.505938929</v>
      </c>
      <c r="M380" s="4">
        <f t="shared" si="217"/>
        <v>29.469763593688477</v>
      </c>
      <c r="N380" s="2">
        <f>SUMPRODUCT(N$20:N$374,$EC$20:$EC$374)</f>
        <v>0</v>
      </c>
      <c r="O380" s="2">
        <f>SUMPRODUCT(O$20:O$374,$EC$20:$EC$374)</f>
        <v>4418045.2243670579</v>
      </c>
      <c r="P380" s="4">
        <f t="shared" si="218"/>
        <v>4.0469518780092439</v>
      </c>
      <c r="Q380" s="2">
        <f>SUMPRODUCT(Q$20:Q$374,$EC$20:$EC$374)</f>
        <v>0</v>
      </c>
      <c r="R380" s="2">
        <f>SUMPRODUCT(R$20:R$374,$EC$20:$EC$374)</f>
        <v>36590097.730305985</v>
      </c>
      <c r="S380" s="4">
        <f t="shared" si="219"/>
        <v>33.516715471697722</v>
      </c>
      <c r="T380" s="2"/>
      <c r="U380" s="2"/>
      <c r="V380" s="2"/>
      <c r="W380" s="22">
        <f>SUMPRODUCT(W$20:W$374,$EC$20:$EC$374)</f>
        <v>273338219.54261053</v>
      </c>
      <c r="X380" s="2">
        <f t="shared" ref="X380:AB380" si="235">SUMPRODUCT(X$20:X$374,$EC$20:$EC$374)</f>
        <v>0</v>
      </c>
      <c r="Y380" s="2">
        <f t="shared" si="235"/>
        <v>37776711.863479957</v>
      </c>
      <c r="Z380" s="82">
        <f t="shared" si="235"/>
        <v>37890917.26526124</v>
      </c>
      <c r="AA380" s="82">
        <f t="shared" si="235"/>
        <v>37896521.394252829</v>
      </c>
      <c r="AB380" s="2">
        <f t="shared" si="235"/>
        <v>0</v>
      </c>
      <c r="AC380" s="6">
        <f>SUMPRODUCT(AC$20:AC$374,$EC$20:$EC$374)</f>
        <v>25776830.028090823</v>
      </c>
      <c r="AD380" s="6">
        <f>SUMPRODUCT(AD$20:AD$374,$EC$20:$EC$374)</f>
        <v>25943378.291579604</v>
      </c>
      <c r="AE380" s="6">
        <f>SUMPRODUCT(AE$20:AE$374,$EC$20:$EC$374)</f>
        <v>166548.26348877815</v>
      </c>
      <c r="AF380" s="2">
        <f t="shared" si="221"/>
        <v>0.15234861118342685</v>
      </c>
      <c r="AG380" s="6">
        <f t="shared" ref="AG380:AP380" si="236">SUMPRODUCT(AG$20:AG$374,$EC$20:$EC$374)</f>
        <v>0</v>
      </c>
      <c r="AH380" s="6">
        <f t="shared" si="236"/>
        <v>194379325.26815119</v>
      </c>
      <c r="AI380" s="6">
        <f t="shared" si="236"/>
        <v>3505927.1376332394</v>
      </c>
      <c r="AJ380" s="6">
        <f t="shared" si="236"/>
        <v>6672523.2633054014</v>
      </c>
      <c r="AK380" s="30">
        <f t="shared" si="236"/>
        <v>1868306.5137255124</v>
      </c>
      <c r="AL380" s="6">
        <f t="shared" si="236"/>
        <v>0</v>
      </c>
      <c r="AM380" s="6">
        <f t="shared" si="236"/>
        <v>-42769487.636526026</v>
      </c>
      <c r="AN380" s="6">
        <f t="shared" si="236"/>
        <v>37896521.394252829</v>
      </c>
      <c r="AO380" s="6">
        <f t="shared" si="236"/>
        <v>0</v>
      </c>
      <c r="AP380" s="6">
        <f t="shared" si="236"/>
        <v>-4872966.2422732003</v>
      </c>
      <c r="AQ380" s="6">
        <f t="shared" si="223"/>
        <v>-4.4636618423181522</v>
      </c>
      <c r="AR380" s="6">
        <f>SUMPRODUCT(AR$20:AR$374,$EC$20:$EC$374)</f>
        <v>0</v>
      </c>
      <c r="AS380" s="6">
        <f>SUMPRODUCT(AS$20:AS$374,$EC$20:$EC$374)</f>
        <v>4872966.2422732003</v>
      </c>
      <c r="AT380" s="6">
        <f t="shared" si="224"/>
        <v>4.4636618423181522</v>
      </c>
      <c r="AU380" s="6"/>
      <c r="AV380" s="6">
        <f>SUMPRODUCT(AV$20:AV$374,$EC$20:$EC$374)</f>
        <v>37045018.748212121</v>
      </c>
      <c r="AW380" s="6">
        <f t="shared" si="225"/>
        <v>33.933425436006623</v>
      </c>
      <c r="AY380" s="6">
        <f>SUMPRODUCT(AY$20:AY$374,$EC$20:$EC$374)</f>
        <v>-4919312.633452612</v>
      </c>
      <c r="AZ380" s="6">
        <f>SUMPRODUCT(AZ$20:AZ$374,$EC$20:$EC$374)</f>
        <v>3505927.1376332394</v>
      </c>
      <c r="BA380" s="6">
        <f>SUMPRODUCT(BA$20:BA$374,$EC$20:$EC$374)</f>
        <v>1868306.5137255124</v>
      </c>
      <c r="BB380" s="6"/>
      <c r="BC380" s="6">
        <f>SUMPRODUCT(BC$20:BC$374,$EC$20:$EC$374)</f>
        <v>283871.18907213892</v>
      </c>
      <c r="BD380" s="6">
        <f>SUMPRODUCT(BD$20:BD$374,$EC$20:$EC$374)</f>
        <v>171049.82883400435</v>
      </c>
      <c r="BE380" s="6">
        <f>SUMPRODUCT(BE$20:BE$374,$EC$20:$EC$374)</f>
        <v>454921.01790614304</v>
      </c>
      <c r="BF380" s="6">
        <f t="shared" si="226"/>
        <v>0.26002745182238196</v>
      </c>
      <c r="BG380" s="6">
        <f t="shared" si="226"/>
        <v>0.15668251248652726</v>
      </c>
      <c r="BH380" s="6">
        <f t="shared" si="226"/>
        <v>0.416709964308909</v>
      </c>
      <c r="BI380" s="6"/>
      <c r="BJ380" s="6">
        <f>SUMPRODUCT(BJ$20:BJ$374,$EC$20:$EC$374)</f>
        <v>-283871.18907213892</v>
      </c>
      <c r="BK380" s="6">
        <f>SUMPRODUCT(BK$20:BK$374,$EC$20:$EC$374)</f>
        <v>-171049.82883400435</v>
      </c>
      <c r="BL380" s="6">
        <f>SUMPRODUCT(BL$20:BL$374,$EC$20:$EC$374)</f>
        <v>-454921.01790614304</v>
      </c>
      <c r="BM380" s="6">
        <f t="shared" si="227"/>
        <v>-0.26002745182238196</v>
      </c>
      <c r="BN380" s="6">
        <f t="shared" si="227"/>
        <v>-0.15668251248652726</v>
      </c>
      <c r="BO380" s="6">
        <f t="shared" si="227"/>
        <v>-0.416709964308909</v>
      </c>
      <c r="DM380" s="2">
        <f>SUMPRODUCT(DM$20:DM$374,$EC$20:$EC$374)</f>
        <v>0</v>
      </c>
      <c r="DN380" s="2">
        <f>SUMPRODUCT(DN$20:DN$374,$EC$20:$EC$374)</f>
        <v>4007682</v>
      </c>
      <c r="DY380" s="8" t="s">
        <v>0</v>
      </c>
      <c r="DZ380" s="2">
        <f t="shared" ref="DZ380:EE380" si="237">SUMPRODUCT(DZ$20:DZ$374,$EC$20:$EC$374)</f>
        <v>0</v>
      </c>
      <c r="EA380" s="2">
        <f t="shared" si="237"/>
        <v>0</v>
      </c>
      <c r="EB380" s="2">
        <f t="shared" si="237"/>
        <v>0</v>
      </c>
      <c r="EC380" s="2">
        <f t="shared" si="237"/>
        <v>27</v>
      </c>
      <c r="ED380" s="2">
        <f t="shared" si="237"/>
        <v>0</v>
      </c>
      <c r="EE380" s="2">
        <f t="shared" si="237"/>
        <v>27</v>
      </c>
      <c r="EF380" s="8" t="s">
        <v>0</v>
      </c>
    </row>
    <row r="381" spans="1:136" ht="13.5" customHeight="1" x14ac:dyDescent="0.2">
      <c r="B381" s="2">
        <f>SUMPRODUCT(EE$20:EE$374,$ED$20:$ED$374)</f>
        <v>4</v>
      </c>
      <c r="C381" s="9" t="s">
        <v>433</v>
      </c>
      <c r="D381" s="9"/>
      <c r="E381" s="2">
        <f>E380+B381</f>
        <v>365</v>
      </c>
      <c r="F381" s="2">
        <f>SUMPRODUCT(F$20:F$374,$ED$20:$ED$374)</f>
        <v>365141</v>
      </c>
      <c r="G381" s="95"/>
      <c r="H381" s="2">
        <f>SUMPRODUCT(H$20:H$374,$ED$20:$ED$374)</f>
        <v>373461</v>
      </c>
      <c r="I381" s="2">
        <f>SUMPRODUCT(I$20:I$374,$ED$20:$ED$374)</f>
        <v>-6352682.1446344843</v>
      </c>
      <c r="J381" s="4">
        <f t="shared" si="206"/>
        <v>-17.397887787551888</v>
      </c>
      <c r="K381" s="96">
        <f>CORREL($J$371:$J$374,J$371:J$374)</f>
        <v>1</v>
      </c>
      <c r="L381" s="2">
        <f>SUMPRODUCT(L$20:L$374,$ED$20:$ED$374)</f>
        <v>-7599214.3073641434</v>
      </c>
      <c r="M381" s="4">
        <f t="shared" si="217"/>
        <v>-20.348080006651681</v>
      </c>
      <c r="N381" s="2">
        <f>SUMPRODUCT(N$20:N$374,$ED$20:$ED$374)</f>
        <v>0</v>
      </c>
      <c r="O381" s="2">
        <f>SUMPRODUCT(O$20:O$374,$ED$20:$ED$374)</f>
        <v>-5517037.4254485713</v>
      </c>
      <c r="P381" s="4">
        <f t="shared" si="218"/>
        <v>-14.77272707310421</v>
      </c>
      <c r="Q381" s="2">
        <f>SUMPRODUCT(Q$20:Q$374,$ED$20:$ED$374)</f>
        <v>0</v>
      </c>
      <c r="R381" s="2">
        <f>SUMPRODUCT(R$20:R$374,$ED$20:$ED$374)</f>
        <v>-13116251.732812714</v>
      </c>
      <c r="S381" s="4">
        <f t="shared" si="219"/>
        <v>-35.120807079755892</v>
      </c>
      <c r="T381" s="2"/>
      <c r="U381" s="2"/>
      <c r="V381" s="2"/>
      <c r="W381" s="22">
        <f>SUMPRODUCT(W$20:W$374,$ED$20:$ED$374)</f>
        <v>117737017.37897971</v>
      </c>
      <c r="X381" s="2">
        <f t="shared" ref="X381:AB381" si="238">SUMPRODUCT(X$20:X$374,$ED$20:$ED$374)</f>
        <v>0</v>
      </c>
      <c r="Y381" s="2">
        <f t="shared" si="238"/>
        <v>20350306.223174587</v>
      </c>
      <c r="Z381" s="82">
        <f t="shared" si="238"/>
        <v>24157315.883496273</v>
      </c>
      <c r="AA381" s="82">
        <f t="shared" si="238"/>
        <v>24160888.79025263</v>
      </c>
      <c r="AB381" s="2">
        <f t="shared" si="238"/>
        <v>0</v>
      </c>
      <c r="AC381" s="6">
        <f>SUMPRODUCT(AC$20:AC$374,$ED$20:$ED$374)</f>
        <v>12747193.61204626</v>
      </c>
      <c r="AD381" s="6">
        <f>SUMPRODUCT(AD$20:AD$374,$ED$20:$ED$374)</f>
        <v>16464613.01927375</v>
      </c>
      <c r="AE381" s="6">
        <f>SUMPRODUCT(AE$20:AE$374,$ED$20:$ED$374)</f>
        <v>3717419.407227491</v>
      </c>
      <c r="AF381" s="2">
        <f t="shared" si="221"/>
        <v>10.180777856300692</v>
      </c>
      <c r="AG381" s="6">
        <f t="shared" ref="AG381:AP381" si="239">SUMPRODUCT(AG$20:AG$374,$ED$20:$ED$374)</f>
        <v>0</v>
      </c>
      <c r="AH381" s="6">
        <f t="shared" si="239"/>
        <v>66600449.927688137</v>
      </c>
      <c r="AI381" s="6">
        <f t="shared" si="239"/>
        <v>970902.55193339917</v>
      </c>
      <c r="AJ381" s="6">
        <f t="shared" si="239"/>
        <v>1761351.268606313</v>
      </c>
      <c r="AK381" s="30">
        <f t="shared" si="239"/>
        <v>493178.3552097677</v>
      </c>
      <c r="AL381" s="6">
        <f t="shared" si="239"/>
        <v>0</v>
      </c>
      <c r="AM381" s="6">
        <f t="shared" si="239"/>
        <v>-18422421.561016768</v>
      </c>
      <c r="AN381" s="6">
        <f t="shared" si="239"/>
        <v>24160888.79025263</v>
      </c>
      <c r="AO381" s="6">
        <f t="shared" si="239"/>
        <v>0</v>
      </c>
      <c r="AP381" s="6">
        <f t="shared" si="239"/>
        <v>5738467.2292358615</v>
      </c>
      <c r="AQ381" s="6">
        <f t="shared" si="223"/>
        <v>15.365639863964006</v>
      </c>
      <c r="AR381" s="6">
        <f>SUMPRODUCT(AR$20:AR$374,$ED$20:$ED$374)</f>
        <v>0</v>
      </c>
      <c r="AS381" s="6">
        <f>SUMPRODUCT(AS$20:AS$374,$ED$20:$ED$374)</f>
        <v>-5738467.2292358615</v>
      </c>
      <c r="AT381" s="6">
        <f t="shared" si="224"/>
        <v>-15.365639863964006</v>
      </c>
      <c r="AU381" s="6"/>
      <c r="AV381" s="6">
        <f>SUMPRODUCT(AV$20:AV$374,$ED$20:$ED$374)</f>
        <v>-13337681.536600005</v>
      </c>
      <c r="AW381" s="6">
        <f t="shared" si="225"/>
        <v>-35.713719870615684</v>
      </c>
      <c r="AY381" s="6">
        <f>SUMPRODUCT(AY$20:AY$374,$ED$20:$ED$374)</f>
        <v>-1685510.7109304587</v>
      </c>
      <c r="AZ381" s="6">
        <f>SUMPRODUCT(AZ$20:AZ$374,$ED$20:$ED$374)</f>
        <v>970902.55193339917</v>
      </c>
      <c r="BA381" s="6">
        <f>SUMPRODUCT(BA$20:BA$374,$ED$20:$ED$374)</f>
        <v>493178.3552097677</v>
      </c>
      <c r="BB381" s="6"/>
      <c r="BC381" s="6">
        <f>SUMPRODUCT(BC$20:BC$374,$ED$20:$ED$374)</f>
        <v>-133074.81587730008</v>
      </c>
      <c r="BD381" s="6">
        <f>SUMPRODUCT(BD$20:BD$374,$ED$20:$ED$374)</f>
        <v>-88354.987909990596</v>
      </c>
      <c r="BE381" s="6">
        <f>SUMPRODUCT(BE$20:BE$374,$ED$20:$ED$374)</f>
        <v>-221429.80378729064</v>
      </c>
      <c r="BF381" s="6">
        <f t="shared" si="226"/>
        <v>-0.35632854803393144</v>
      </c>
      <c r="BG381" s="6">
        <f t="shared" si="226"/>
        <v>-0.2365842428258656</v>
      </c>
      <c r="BH381" s="6">
        <f t="shared" si="226"/>
        <v>-0.59291279085979698</v>
      </c>
      <c r="BI381" s="6"/>
      <c r="BJ381" s="6">
        <f>SUMPRODUCT(BJ$20:BJ$374,$ED$20:$ED$374)</f>
        <v>133074.81587730008</v>
      </c>
      <c r="BK381" s="6">
        <f>SUMPRODUCT(BK$20:BK$374,$ED$20:$ED$374)</f>
        <v>88354.987909990596</v>
      </c>
      <c r="BL381" s="6">
        <f>SUMPRODUCT(BL$20:BL$374,$ED$20:$ED$374)</f>
        <v>221429.80378729064</v>
      </c>
      <c r="BM381" s="6">
        <f t="shared" si="227"/>
        <v>0.35632854803393144</v>
      </c>
      <c r="BN381" s="6">
        <f t="shared" si="227"/>
        <v>0.2365842428258656</v>
      </c>
      <c r="BO381" s="6">
        <f t="shared" si="227"/>
        <v>0.59291279085979698</v>
      </c>
      <c r="DM381" s="2">
        <f>SUMPRODUCT(DM$20:DM$374,$ED$20:$ED$374)</f>
        <v>0</v>
      </c>
      <c r="DN381" s="2">
        <f>SUMPRODUCT(DN$20:DN$374,$ED$20:$ED$374)</f>
        <v>2398282</v>
      </c>
      <c r="DY381" s="8" t="s">
        <v>0</v>
      </c>
      <c r="DZ381" s="2">
        <f t="shared" ref="DZ381:EE381" si="240">SUMPRODUCT(DZ$20:DZ$374,$ED$20:$ED$374)</f>
        <v>0</v>
      </c>
      <c r="EA381" s="2">
        <f t="shared" si="240"/>
        <v>0</v>
      </c>
      <c r="EB381" s="2">
        <f t="shared" si="240"/>
        <v>0</v>
      </c>
      <c r="EC381" s="2">
        <f t="shared" si="240"/>
        <v>0</v>
      </c>
      <c r="ED381" s="2">
        <f t="shared" si="240"/>
        <v>4</v>
      </c>
      <c r="EE381" s="2">
        <f t="shared" si="240"/>
        <v>4</v>
      </c>
      <c r="EF381" s="8" t="s">
        <v>0</v>
      </c>
    </row>
    <row r="382" spans="1:136" s="86" customFormat="1" ht="13.5" customHeight="1" x14ac:dyDescent="0.2">
      <c r="A382" s="5"/>
      <c r="B382" s="5">
        <f>SUM(B377:B381)</f>
        <v>355</v>
      </c>
      <c r="C382" s="5" t="s">
        <v>434</v>
      </c>
      <c r="F382" s="5">
        <f t="shared" ref="F382" si="241">SUM(F377:F381)</f>
        <v>17081507</v>
      </c>
      <c r="G382" s="95"/>
      <c r="H382" s="5">
        <f t="shared" ref="H382:I382" si="242">SUM(H377:H381)</f>
        <v>17282163</v>
      </c>
      <c r="I382" s="5">
        <f t="shared" si="242"/>
        <v>-8.409842848777771E-7</v>
      </c>
      <c r="J382" s="4">
        <f t="shared" si="206"/>
        <v>-4.9233611816438506E-14</v>
      </c>
      <c r="K382" s="88">
        <f>CORREL($J$20:$J$374,J$20:J$374)</f>
        <v>1</v>
      </c>
      <c r="L382" s="5">
        <f t="shared" ref="L382" si="243">SUM(L377:L381)</f>
        <v>-3.2102130353450775E-3</v>
      </c>
      <c r="M382" s="4">
        <f t="shared" si="217"/>
        <v>-1.8575296595368747E-10</v>
      </c>
      <c r="N382" s="5">
        <f t="shared" ref="N382:R382" si="244">SUM(N377:N381)</f>
        <v>0</v>
      </c>
      <c r="O382" s="5">
        <f t="shared" si="244"/>
        <v>6.6589564085006714E-7</v>
      </c>
      <c r="P382" s="4">
        <f t="shared" si="218"/>
        <v>3.8530804324092252E-14</v>
      </c>
      <c r="Q382" s="5">
        <f t="shared" si="244"/>
        <v>0</v>
      </c>
      <c r="R382" s="5">
        <f t="shared" si="244"/>
        <v>-3.2096467912197113E-3</v>
      </c>
      <c r="S382" s="4">
        <f t="shared" si="219"/>
        <v>-1.8572020129770281E-10</v>
      </c>
      <c r="T382" s="5"/>
      <c r="U382" s="5"/>
      <c r="V382" s="5"/>
      <c r="W382" s="29">
        <f t="shared" ref="W382:AE382" si="245">SUM(W377:W381)</f>
        <v>4240749163.7912445</v>
      </c>
      <c r="X382" s="5">
        <f t="shared" si="245"/>
        <v>0</v>
      </c>
      <c r="Y382" s="5">
        <f t="shared" si="245"/>
        <v>663554000.0000006</v>
      </c>
      <c r="Z382" s="94">
        <f t="shared" si="245"/>
        <v>663455873.78492665</v>
      </c>
      <c r="AA382" s="94">
        <f t="shared" si="245"/>
        <v>663554000.00000072</v>
      </c>
      <c r="AB382" s="5">
        <f t="shared" si="245"/>
        <v>0</v>
      </c>
      <c r="AC382" s="89">
        <f t="shared" si="245"/>
        <v>480501018.99999994</v>
      </c>
      <c r="AD382" s="89">
        <f t="shared" si="245"/>
        <v>480501019.00000072</v>
      </c>
      <c r="AE382" s="89">
        <f t="shared" si="245"/>
        <v>6.5192580223083496E-7</v>
      </c>
      <c r="AF382" s="2">
        <f t="shared" si="221"/>
        <v>3.816559055537869E-14</v>
      </c>
      <c r="AG382" s="89">
        <f t="shared" ref="AG382:AP382" si="246">SUM(AG377:AG381)</f>
        <v>0</v>
      </c>
      <c r="AH382" s="89">
        <f t="shared" si="246"/>
        <v>3066518906.0785255</v>
      </c>
      <c r="AI382" s="89">
        <f t="shared" si="246"/>
        <v>50830999.999999985</v>
      </c>
      <c r="AJ382" s="89">
        <f t="shared" si="246"/>
        <v>95627999.999999985</v>
      </c>
      <c r="AK382" s="91">
        <f t="shared" si="246"/>
        <v>26775839.999999993</v>
      </c>
      <c r="AL382" s="89">
        <f t="shared" si="246"/>
        <v>0</v>
      </c>
      <c r="AM382" s="89">
        <f t="shared" si="246"/>
        <v>-663554000.00000143</v>
      </c>
      <c r="AN382" s="89">
        <f t="shared" si="246"/>
        <v>663554000.00000072</v>
      </c>
      <c r="AO382" s="89">
        <f t="shared" si="246"/>
        <v>0</v>
      </c>
      <c r="AP382" s="89">
        <f t="shared" si="246"/>
        <v>-7.152557373046875E-7</v>
      </c>
      <c r="AQ382" s="6">
        <f t="shared" si="223"/>
        <v>-4.1386933875388601E-14</v>
      </c>
      <c r="AR382" s="89">
        <f t="shared" ref="AR382:AV382" si="247">SUM(AR377:AR381)</f>
        <v>0</v>
      </c>
      <c r="AS382" s="89">
        <f t="shared" si="247"/>
        <v>7.152557373046875E-7</v>
      </c>
      <c r="AT382" s="6">
        <f t="shared" si="224"/>
        <v>4.1386933875388601E-14</v>
      </c>
      <c r="AU382" s="89"/>
      <c r="AV382" s="89">
        <f t="shared" si="247"/>
        <v>-3.2096691429615021E-3</v>
      </c>
      <c r="AW382" s="6">
        <f t="shared" si="225"/>
        <v>-1.857214946393864E-10</v>
      </c>
      <c r="AX382" s="5"/>
      <c r="AY382" s="89">
        <f t="shared" ref="AY382:BA382" si="248">SUM(AY377:AY381)</f>
        <v>-77606840.00000003</v>
      </c>
      <c r="AZ382" s="89">
        <f t="shared" si="248"/>
        <v>50830999.999999985</v>
      </c>
      <c r="BA382" s="89">
        <f t="shared" si="248"/>
        <v>26775839.999999993</v>
      </c>
      <c r="BB382" s="89"/>
      <c r="BC382" s="89">
        <f t="shared" ref="BC382:BE382" si="249">SUM(BC377:BC381)</f>
        <v>-2.6193447411060333E-10</v>
      </c>
      <c r="BD382" s="89">
        <f t="shared" si="249"/>
        <v>1.0477378964424133E-9</v>
      </c>
      <c r="BE382" s="89">
        <f t="shared" si="249"/>
        <v>1.280568540096283E-9</v>
      </c>
      <c r="BF382" s="6">
        <f t="shared" si="226"/>
        <v>-1.5156347854756568E-17</v>
      </c>
      <c r="BG382" s="6">
        <f t="shared" si="226"/>
        <v>6.062539141902627E-17</v>
      </c>
      <c r="BH382" s="6">
        <f t="shared" si="226"/>
        <v>7.4097700623254331E-17</v>
      </c>
      <c r="BI382" s="89"/>
      <c r="BJ382" s="89">
        <f t="shared" ref="BJ382:BL382" si="250">SUM(BJ377:BJ381)</f>
        <v>2.6193447411060333E-10</v>
      </c>
      <c r="BK382" s="89">
        <f t="shared" si="250"/>
        <v>-1.0477378964424133E-9</v>
      </c>
      <c r="BL382" s="89">
        <f t="shared" si="250"/>
        <v>-1.280568540096283E-9</v>
      </c>
      <c r="BM382" s="6">
        <f t="shared" si="227"/>
        <v>1.5156347854756568E-17</v>
      </c>
      <c r="BN382" s="6">
        <f t="shared" si="227"/>
        <v>-6.062539141902627E-17</v>
      </c>
      <c r="BO382" s="6">
        <f t="shared" si="227"/>
        <v>-7.4097700623254331E-17</v>
      </c>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f t="shared" ref="DM382:DN382" si="251">SUM(DM377:DM381)</f>
        <v>0</v>
      </c>
      <c r="DN382" s="5">
        <f t="shared" si="251"/>
        <v>17282165</v>
      </c>
      <c r="DY382" s="92" t="s">
        <v>0</v>
      </c>
      <c r="DZ382" s="5">
        <f t="shared" ref="DZ382:EE382" si="252">SUM(DZ377:DZ381)</f>
        <v>81</v>
      </c>
      <c r="EA382" s="5">
        <f t="shared" si="252"/>
        <v>189</v>
      </c>
      <c r="EB382" s="5">
        <f t="shared" si="252"/>
        <v>54</v>
      </c>
      <c r="EC382" s="5">
        <f t="shared" si="252"/>
        <v>27</v>
      </c>
      <c r="ED382" s="5">
        <f t="shared" si="252"/>
        <v>4</v>
      </c>
      <c r="EE382" s="5">
        <f t="shared" si="252"/>
        <v>355</v>
      </c>
      <c r="EF382" s="92" t="s">
        <v>0</v>
      </c>
    </row>
    <row r="383" spans="1:136" ht="13.5" customHeight="1" x14ac:dyDescent="0.2">
      <c r="B383" s="1"/>
      <c r="C383" s="9"/>
      <c r="G383" s="95"/>
      <c r="J383" s="4"/>
      <c r="K383" s="4"/>
      <c r="L383" s="2"/>
      <c r="M383" s="4"/>
      <c r="N383" s="2"/>
      <c r="O383" s="2"/>
      <c r="P383" s="4"/>
      <c r="Q383" s="2"/>
      <c r="R383" s="2"/>
      <c r="S383" s="4"/>
      <c r="T383" s="2"/>
      <c r="U383" s="2"/>
      <c r="V383" s="2"/>
      <c r="W383" s="22"/>
      <c r="X383" s="2"/>
      <c r="Y383" s="2"/>
      <c r="Z383" s="82"/>
      <c r="AA383" s="82"/>
      <c r="AB383" s="2"/>
      <c r="AC383" s="6"/>
      <c r="AD383" s="6"/>
      <c r="AE383" s="6"/>
      <c r="AF383" s="2"/>
      <c r="AG383" s="6"/>
      <c r="AH383" s="6"/>
      <c r="AI383" s="6"/>
      <c r="AJ383" s="6"/>
      <c r="AK383" s="30"/>
      <c r="AL383" s="6"/>
      <c r="AM383" s="6"/>
      <c r="AN383" s="6"/>
      <c r="AO383" s="6"/>
      <c r="AP383" s="6"/>
      <c r="AQ383" s="6"/>
      <c r="AR383" s="6"/>
      <c r="AS383" s="6"/>
      <c r="AT383" s="6"/>
      <c r="AU383" s="6"/>
      <c r="AV383" s="6"/>
      <c r="AW383" s="6"/>
      <c r="AY383" s="6"/>
      <c r="AZ383" s="6"/>
      <c r="BA383" s="6"/>
      <c r="BB383" s="6"/>
      <c r="BC383" s="6"/>
      <c r="BD383" s="6"/>
      <c r="BE383" s="6"/>
      <c r="BF383" s="6"/>
      <c r="BG383" s="6"/>
      <c r="BH383" s="6"/>
      <c r="BI383" s="6"/>
      <c r="BJ383" s="6"/>
      <c r="BK383" s="6"/>
      <c r="BL383" s="6"/>
      <c r="BM383" s="6"/>
      <c r="BN383" s="6"/>
      <c r="BO383" s="6"/>
      <c r="DM383" s="2"/>
    </row>
    <row r="384" spans="1:136" ht="13.5" customHeight="1" x14ac:dyDescent="0.2">
      <c r="B384" s="2">
        <f t="shared" ref="B384:B395" si="253">SUMIF($C$20:$C$374,$C384,EE$20:EE$374)</f>
        <v>12</v>
      </c>
      <c r="C384" s="2">
        <v>1</v>
      </c>
      <c r="D384" s="2" t="s">
        <v>435</v>
      </c>
      <c r="F384" s="2">
        <f t="shared" ref="F384:F395" si="254">SUMIF($C$20:$C$374,$C384,F$20:F$374)</f>
        <v>583581</v>
      </c>
      <c r="G384" s="95"/>
      <c r="H384" s="2">
        <f t="shared" ref="H384:I395" si="255">SUMIF($C$20:$C$374,$C384,H$20:H$374)</f>
        <v>583990</v>
      </c>
      <c r="I384" s="2">
        <f t="shared" si="255"/>
        <v>13768162.450995479</v>
      </c>
      <c r="J384" s="4">
        <f t="shared" ref="J384:J395" si="256">I384/$F384</f>
        <v>23.592547480119261</v>
      </c>
      <c r="K384" s="4"/>
      <c r="L384" s="2">
        <f t="shared" ref="L384:L395" si="257">SUMIF($C$20:$C$374,$C384,L$20:L$374)</f>
        <v>27111159.136804149</v>
      </c>
      <c r="M384" s="4">
        <f t="shared" ref="M384:M395" si="258">L384/$H384</f>
        <v>46.42401263173025</v>
      </c>
      <c r="N384" s="2">
        <f t="shared" ref="N384:O395" si="259">SUMIF($C$20:$C$374,$C384,N$20:N$374)</f>
        <v>0</v>
      </c>
      <c r="O384" s="2">
        <f t="shared" si="259"/>
        <v>-21575273.631602488</v>
      </c>
      <c r="P384" s="4">
        <f t="shared" ref="P384:P395" si="260">O384/$H384</f>
        <v>-36.944594310865746</v>
      </c>
      <c r="Q384" s="2">
        <f t="shared" ref="Q384:R395" si="261">SUMIF($C$20:$C$374,$C384,Q$20:Q$374)</f>
        <v>0</v>
      </c>
      <c r="R384" s="2">
        <f t="shared" si="261"/>
        <v>5535885.5052016601</v>
      </c>
      <c r="S384" s="4">
        <f t="shared" ref="S384:S395" si="262">R384/$H384</f>
        <v>9.479418320864502</v>
      </c>
      <c r="T384" s="2"/>
      <c r="U384" s="2"/>
      <c r="V384" s="2"/>
      <c r="W384" s="22">
        <f t="shared" ref="W384:AE395" si="263">SUMIF($C$20:$C$374,$C384,W$20:W$374)</f>
        <v>161912439.42004511</v>
      </c>
      <c r="X384" s="2">
        <f t="shared" si="263"/>
        <v>0</v>
      </c>
      <c r="Y384" s="2">
        <f t="shared" si="263"/>
        <v>39681347.546525322</v>
      </c>
      <c r="Z384" s="82">
        <f t="shared" si="263"/>
        <v>46822063.481520548</v>
      </c>
      <c r="AA384" s="82">
        <f t="shared" si="263"/>
        <v>46828988.541728668</v>
      </c>
      <c r="AB384" s="2">
        <f t="shared" si="263"/>
        <v>0</v>
      </c>
      <c r="AC384" s="6">
        <f t="shared" si="263"/>
        <v>22705638.683585063</v>
      </c>
      <c r="AD384" s="6">
        <f t="shared" si="263"/>
        <v>29802445.572983637</v>
      </c>
      <c r="AE384" s="6">
        <f t="shared" si="263"/>
        <v>7096806.8893985786</v>
      </c>
      <c r="AF384" s="2">
        <f t="shared" ref="AF384:AF395" si="264">AE384/F384</f>
        <v>12.160791542902491</v>
      </c>
      <c r="AG384" s="6">
        <f t="shared" ref="AG384:AP395" si="265">SUMIF($C$20:$C$374,$C384,AG$20:AG$374)</f>
        <v>0</v>
      </c>
      <c r="AH384" s="6">
        <f t="shared" si="265"/>
        <v>147200026.8898834</v>
      </c>
      <c r="AI384" s="6">
        <f t="shared" si="265"/>
        <v>2596323.9321559155</v>
      </c>
      <c r="AJ384" s="6">
        <f t="shared" si="265"/>
        <v>4320931.9419214474</v>
      </c>
      <c r="AK384" s="30">
        <f t="shared" si="265"/>
        <v>1209860.9437380054</v>
      </c>
      <c r="AL384" s="6">
        <f t="shared" si="265"/>
        <v>0</v>
      </c>
      <c r="AM384" s="6">
        <f t="shared" si="265"/>
        <v>-25334591.289733149</v>
      </c>
      <c r="AN384" s="6">
        <f t="shared" si="265"/>
        <v>46828988.541728668</v>
      </c>
      <c r="AO384" s="6">
        <f t="shared" si="265"/>
        <v>0</v>
      </c>
      <c r="AP384" s="6">
        <f t="shared" si="265"/>
        <v>21494397.251995511</v>
      </c>
      <c r="AQ384" s="6">
        <f t="shared" ref="AQ384:AQ395" si="266">AP384/$H384</f>
        <v>36.806104988091427</v>
      </c>
      <c r="AR384" s="6">
        <f t="shared" ref="AR384:AS395" si="267">SUMIF($C$20:$C$374,$C384,AR$20:AR$374)</f>
        <v>0</v>
      </c>
      <c r="AS384" s="6">
        <f t="shared" si="267"/>
        <v>-21494397.251995511</v>
      </c>
      <c r="AT384" s="6">
        <f t="shared" ref="AT384:AT395" si="268">AS384/$H384</f>
        <v>-36.806104988091427</v>
      </c>
      <c r="AU384" s="6"/>
      <c r="AV384" s="6">
        <f t="shared" ref="AV384:AV395" si="269">SUMIF($C$20:$C$374,$C384,AV$20:AV$374)</f>
        <v>5616761.8848086409</v>
      </c>
      <c r="AW384" s="6">
        <f t="shared" ref="AW384:AW395" si="270">AV384/$H384</f>
        <v>9.6179076436388318</v>
      </c>
      <c r="AY384" s="6">
        <f t="shared" ref="AY384:BA395" si="271">SUMIF($C$20:$C$374,$C384,AY$20:AY$374)</f>
        <v>-3725308.4962869463</v>
      </c>
      <c r="AZ384" s="6">
        <f t="shared" si="271"/>
        <v>2596323.9321559155</v>
      </c>
      <c r="BA384" s="6">
        <f t="shared" si="271"/>
        <v>1209860.9437380054</v>
      </c>
      <c r="BB384" s="6"/>
      <c r="BC384" s="6">
        <f t="shared" ref="BC384:BE395" si="272">SUMIF($C$20:$C$374,$C384,BC$20:BC$374)</f>
        <v>156317.92012448062</v>
      </c>
      <c r="BD384" s="6">
        <f t="shared" si="272"/>
        <v>-75441.540517503629</v>
      </c>
      <c r="BE384" s="6">
        <f t="shared" si="272"/>
        <v>80876.379606976989</v>
      </c>
      <c r="BF384" s="6">
        <f t="shared" ref="BF384:BF395" si="273">BC384/$H384</f>
        <v>0.26767225487505031</v>
      </c>
      <c r="BG384" s="6">
        <f t="shared" ref="BG384:BG395" si="274">BD384/$H384</f>
        <v>-0.12918293210072712</v>
      </c>
      <c r="BH384" s="6">
        <f t="shared" ref="BH384:BH395" si="275">BE384/$H384</f>
        <v>0.13848932277432316</v>
      </c>
      <c r="BI384" s="6"/>
      <c r="BJ384" s="6">
        <f t="shared" ref="BJ384:BL395" si="276">SUMIF($C$20:$C$374,$C384,BJ$20:BJ$374)</f>
        <v>-156317.92012448062</v>
      </c>
      <c r="BK384" s="6">
        <f t="shared" si="276"/>
        <v>75441.540517503629</v>
      </c>
      <c r="BL384" s="6">
        <f t="shared" si="276"/>
        <v>-80876.379606976989</v>
      </c>
      <c r="BM384" s="6">
        <f t="shared" ref="BM384:BM395" si="277">BJ384/$H384</f>
        <v>-0.26767225487505031</v>
      </c>
      <c r="BN384" s="6">
        <f t="shared" ref="BN384:BN395" si="278">BK384/$H384</f>
        <v>0.12918293210072712</v>
      </c>
      <c r="BO384" s="6">
        <f t="shared" ref="BO384:BO395" si="279">BL384/$H384</f>
        <v>-0.13848932277432316</v>
      </c>
      <c r="DM384" s="2">
        <f t="shared" ref="DM384:DN395" si="280">SUMIF($C$20:$C$374,$C384,DM$20:DM$374)</f>
        <v>0</v>
      </c>
      <c r="DN384" s="2">
        <f t="shared" si="280"/>
        <v>66688</v>
      </c>
      <c r="DY384" s="8" t="s">
        <v>0</v>
      </c>
      <c r="DZ384" s="2">
        <f t="shared" ref="DZ384:EE395" si="281">SUMIF($C$20:$C$374,$C384,DZ$20:DZ$374)</f>
        <v>12</v>
      </c>
      <c r="EA384" s="2">
        <f t="shared" si="281"/>
        <v>0</v>
      </c>
      <c r="EB384" s="2">
        <f t="shared" si="281"/>
        <v>0</v>
      </c>
      <c r="EC384" s="2">
        <f t="shared" si="281"/>
        <v>0</v>
      </c>
      <c r="ED384" s="2">
        <f t="shared" si="281"/>
        <v>0</v>
      </c>
      <c r="EE384" s="2">
        <f t="shared" si="281"/>
        <v>12</v>
      </c>
      <c r="EF384" s="8" t="s">
        <v>0</v>
      </c>
    </row>
    <row r="385" spans="1:136" ht="13.5" customHeight="1" x14ac:dyDescent="0.2">
      <c r="B385" s="2">
        <f t="shared" si="253"/>
        <v>18</v>
      </c>
      <c r="C385" s="2">
        <v>2</v>
      </c>
      <c r="D385" s="2" t="s">
        <v>436</v>
      </c>
      <c r="F385" s="2">
        <f t="shared" si="254"/>
        <v>646874</v>
      </c>
      <c r="G385" s="95"/>
      <c r="H385" s="2">
        <f t="shared" si="255"/>
        <v>647672</v>
      </c>
      <c r="I385" s="2">
        <f t="shared" si="255"/>
        <v>22507068.563503243</v>
      </c>
      <c r="J385" s="4">
        <f t="shared" si="256"/>
        <v>34.79358973077175</v>
      </c>
      <c r="K385" s="4"/>
      <c r="L385" s="2">
        <f t="shared" si="257"/>
        <v>27669388.39445249</v>
      </c>
      <c r="M385" s="4">
        <f t="shared" si="258"/>
        <v>42.721297808848448</v>
      </c>
      <c r="N385" s="2">
        <f t="shared" si="259"/>
        <v>0</v>
      </c>
      <c r="O385" s="2">
        <f t="shared" si="259"/>
        <v>-7391805.9445994403</v>
      </c>
      <c r="P385" s="4">
        <f t="shared" si="260"/>
        <v>-11.412884831518793</v>
      </c>
      <c r="Q385" s="2">
        <f t="shared" si="261"/>
        <v>0</v>
      </c>
      <c r="R385" s="2">
        <f t="shared" si="261"/>
        <v>20277582.449853048</v>
      </c>
      <c r="S385" s="4">
        <f t="shared" si="262"/>
        <v>31.308412977329649</v>
      </c>
      <c r="T385" s="2"/>
      <c r="U385" s="2"/>
      <c r="V385" s="2"/>
      <c r="W385" s="22">
        <f t="shared" si="263"/>
        <v>179353879.18478626</v>
      </c>
      <c r="X385" s="2">
        <f t="shared" si="263"/>
        <v>0</v>
      </c>
      <c r="Y385" s="2">
        <f t="shared" si="263"/>
        <v>31558267.336758427</v>
      </c>
      <c r="Z385" s="82">
        <f t="shared" si="263"/>
        <v>36116583.764908381</v>
      </c>
      <c r="AA385" s="82">
        <f t="shared" si="263"/>
        <v>36121925.467056602</v>
      </c>
      <c r="AB385" s="2">
        <f t="shared" si="263"/>
        <v>0</v>
      </c>
      <c r="AC385" s="6">
        <f t="shared" si="263"/>
        <v>17015928.545991607</v>
      </c>
      <c r="AD385" s="6">
        <f t="shared" si="263"/>
        <v>21538499.738111679</v>
      </c>
      <c r="AE385" s="6">
        <f t="shared" si="263"/>
        <v>4522571.1921200734</v>
      </c>
      <c r="AF385" s="2">
        <f t="shared" si="264"/>
        <v>6.9914252112777344</v>
      </c>
      <c r="AG385" s="6">
        <f t="shared" si="265"/>
        <v>0</v>
      </c>
      <c r="AH385" s="6">
        <f t="shared" si="265"/>
        <v>132144154.27039742</v>
      </c>
      <c r="AI385" s="6">
        <f t="shared" si="265"/>
        <v>1898302.3418657137</v>
      </c>
      <c r="AJ385" s="6">
        <f t="shared" si="265"/>
        <v>2784019.2357874773</v>
      </c>
      <c r="AK385" s="30">
        <f t="shared" si="265"/>
        <v>779525.38602049393</v>
      </c>
      <c r="AL385" s="6">
        <f t="shared" si="265"/>
        <v>0</v>
      </c>
      <c r="AM385" s="6">
        <f t="shared" si="265"/>
        <v>-28063669.731926717</v>
      </c>
      <c r="AN385" s="6">
        <f t="shared" si="265"/>
        <v>36121925.467056602</v>
      </c>
      <c r="AO385" s="6">
        <f t="shared" si="265"/>
        <v>0</v>
      </c>
      <c r="AP385" s="6">
        <f t="shared" si="265"/>
        <v>8058255.7351298872</v>
      </c>
      <c r="AQ385" s="6">
        <f t="shared" si="266"/>
        <v>12.441877578666189</v>
      </c>
      <c r="AR385" s="6">
        <f t="shared" si="267"/>
        <v>0</v>
      </c>
      <c r="AS385" s="6">
        <f t="shared" si="267"/>
        <v>-8058255.7351298872</v>
      </c>
      <c r="AT385" s="6">
        <f t="shared" si="268"/>
        <v>-12.441877578666189</v>
      </c>
      <c r="AU385" s="6"/>
      <c r="AV385" s="6">
        <f t="shared" si="269"/>
        <v>19611132.659322601</v>
      </c>
      <c r="AW385" s="6">
        <f t="shared" si="270"/>
        <v>30.279420230182254</v>
      </c>
      <c r="AY385" s="6">
        <f t="shared" si="271"/>
        <v>-3344277.5184166571</v>
      </c>
      <c r="AZ385" s="6">
        <f t="shared" si="271"/>
        <v>1898302.3418657137</v>
      </c>
      <c r="BA385" s="6">
        <f t="shared" si="271"/>
        <v>779525.38602049393</v>
      </c>
      <c r="BB385" s="6"/>
      <c r="BC385" s="6">
        <f t="shared" si="272"/>
        <v>-292135.64708779851</v>
      </c>
      <c r="BD385" s="6">
        <f t="shared" si="272"/>
        <v>-374314.14344264905</v>
      </c>
      <c r="BE385" s="6">
        <f t="shared" si="272"/>
        <v>-666449.79053044762</v>
      </c>
      <c r="BF385" s="6">
        <f t="shared" si="273"/>
        <v>-0.45105492762972388</v>
      </c>
      <c r="BG385" s="6">
        <f t="shared" si="274"/>
        <v>-0.57793781951767109</v>
      </c>
      <c r="BH385" s="6">
        <f t="shared" si="275"/>
        <v>-1.028992747147395</v>
      </c>
      <c r="BI385" s="6"/>
      <c r="BJ385" s="6">
        <f t="shared" si="276"/>
        <v>292135.64708779851</v>
      </c>
      <c r="BK385" s="6">
        <f t="shared" si="276"/>
        <v>374314.14344264905</v>
      </c>
      <c r="BL385" s="6">
        <f t="shared" si="276"/>
        <v>666449.79053044762</v>
      </c>
      <c r="BM385" s="6">
        <f t="shared" si="277"/>
        <v>0.45105492762972388</v>
      </c>
      <c r="BN385" s="6">
        <f t="shared" si="278"/>
        <v>0.57793781951767109</v>
      </c>
      <c r="BO385" s="6">
        <f t="shared" si="279"/>
        <v>1.028992747147395</v>
      </c>
      <c r="DM385" s="2">
        <f t="shared" si="280"/>
        <v>0</v>
      </c>
      <c r="DN385" s="2">
        <f t="shared" si="280"/>
        <v>196341</v>
      </c>
      <c r="DY385" s="8" t="s">
        <v>0</v>
      </c>
      <c r="DZ385" s="2">
        <f t="shared" si="281"/>
        <v>18</v>
      </c>
      <c r="EA385" s="2">
        <f t="shared" si="281"/>
        <v>0</v>
      </c>
      <c r="EB385" s="2">
        <f t="shared" si="281"/>
        <v>0</v>
      </c>
      <c r="EC385" s="2">
        <f t="shared" si="281"/>
        <v>0</v>
      </c>
      <c r="ED385" s="2">
        <f t="shared" si="281"/>
        <v>0</v>
      </c>
      <c r="EE385" s="2">
        <f t="shared" si="281"/>
        <v>18</v>
      </c>
      <c r="EF385" s="8" t="s">
        <v>0</v>
      </c>
    </row>
    <row r="386" spans="1:136" ht="13.5" customHeight="1" x14ac:dyDescent="0.2">
      <c r="B386" s="2">
        <f t="shared" si="253"/>
        <v>12</v>
      </c>
      <c r="C386" s="2">
        <v>3</v>
      </c>
      <c r="D386" s="2" t="s">
        <v>437</v>
      </c>
      <c r="F386" s="2">
        <f t="shared" si="254"/>
        <v>491792</v>
      </c>
      <c r="G386" s="95"/>
      <c r="H386" s="2">
        <f t="shared" si="255"/>
        <v>492167</v>
      </c>
      <c r="I386" s="2">
        <f t="shared" si="255"/>
        <v>-2333152.640746803</v>
      </c>
      <c r="J386" s="4">
        <f t="shared" si="256"/>
        <v>-4.7441858361803426</v>
      </c>
      <c r="K386" s="4"/>
      <c r="L386" s="2">
        <f t="shared" si="257"/>
        <v>5712960.0090927826</v>
      </c>
      <c r="M386" s="4">
        <f t="shared" si="258"/>
        <v>11.607767300718622</v>
      </c>
      <c r="N386" s="2">
        <f t="shared" si="259"/>
        <v>0</v>
      </c>
      <c r="O386" s="2">
        <f t="shared" si="259"/>
        <v>-16115583.58523915</v>
      </c>
      <c r="P386" s="4">
        <f t="shared" si="260"/>
        <v>-32.744136817867002</v>
      </c>
      <c r="Q386" s="2">
        <f t="shared" si="261"/>
        <v>0</v>
      </c>
      <c r="R386" s="2">
        <f t="shared" si="261"/>
        <v>-10402623.576146368</v>
      </c>
      <c r="S386" s="4">
        <f t="shared" si="262"/>
        <v>-21.136369517148381</v>
      </c>
      <c r="T386" s="2"/>
      <c r="U386" s="2"/>
      <c r="V386" s="2"/>
      <c r="W386" s="22">
        <f t="shared" si="263"/>
        <v>129658664.56948557</v>
      </c>
      <c r="X386" s="2">
        <f t="shared" si="263"/>
        <v>0</v>
      </c>
      <c r="Y386" s="2">
        <f t="shared" si="263"/>
        <v>26998086.168564335</v>
      </c>
      <c r="Z386" s="82">
        <f t="shared" si="263"/>
        <v>36216579.99890589</v>
      </c>
      <c r="AA386" s="82">
        <f t="shared" si="263"/>
        <v>36221936.490661606</v>
      </c>
      <c r="AB386" s="2">
        <f t="shared" si="263"/>
        <v>0</v>
      </c>
      <c r="AC386" s="6">
        <f t="shared" si="263"/>
        <v>10674426.144722525</v>
      </c>
      <c r="AD386" s="6">
        <f t="shared" si="263"/>
        <v>19899334.556173753</v>
      </c>
      <c r="AE386" s="6">
        <f t="shared" si="263"/>
        <v>9224908.411451228</v>
      </c>
      <c r="AF386" s="2">
        <f t="shared" si="264"/>
        <v>18.757743947545361</v>
      </c>
      <c r="AG386" s="6">
        <f t="shared" si="265"/>
        <v>0</v>
      </c>
      <c r="AH386" s="6">
        <f t="shared" si="265"/>
        <v>84097644.545063689</v>
      </c>
      <c r="AI386" s="6">
        <f t="shared" si="265"/>
        <v>1510732.2804014627</v>
      </c>
      <c r="AJ386" s="6">
        <f t="shared" si="265"/>
        <v>2853763.8107312885</v>
      </c>
      <c r="AK386" s="30">
        <f t="shared" si="265"/>
        <v>799053.86700476101</v>
      </c>
      <c r="AL386" s="6">
        <f t="shared" si="265"/>
        <v>0</v>
      </c>
      <c r="AM386" s="6">
        <f t="shared" si="265"/>
        <v>-20287812.880878933</v>
      </c>
      <c r="AN386" s="6">
        <f t="shared" si="265"/>
        <v>36221936.490661606</v>
      </c>
      <c r="AO386" s="6">
        <f t="shared" si="265"/>
        <v>0</v>
      </c>
      <c r="AP386" s="6">
        <f t="shared" si="265"/>
        <v>15934123.60978267</v>
      </c>
      <c r="AQ386" s="6">
        <f t="shared" si="266"/>
        <v>32.37544087633399</v>
      </c>
      <c r="AR386" s="6">
        <f t="shared" si="267"/>
        <v>0</v>
      </c>
      <c r="AS386" s="6">
        <f t="shared" si="267"/>
        <v>-15934123.60978267</v>
      </c>
      <c r="AT386" s="6">
        <f t="shared" si="268"/>
        <v>-32.37544087633399</v>
      </c>
      <c r="AU386" s="6"/>
      <c r="AV386" s="6">
        <f t="shared" si="269"/>
        <v>-10221163.600689888</v>
      </c>
      <c r="AW386" s="6">
        <f t="shared" si="270"/>
        <v>-20.767673575615365</v>
      </c>
      <c r="AY386" s="6">
        <f t="shared" si="271"/>
        <v>-2128326.1719497466</v>
      </c>
      <c r="AZ386" s="6">
        <f t="shared" si="271"/>
        <v>1510732.2804014627</v>
      </c>
      <c r="BA386" s="6">
        <f t="shared" si="271"/>
        <v>799053.86700476101</v>
      </c>
      <c r="BB386" s="6"/>
      <c r="BC386" s="6">
        <f t="shared" si="272"/>
        <v>116719.23146946776</v>
      </c>
      <c r="BD386" s="6">
        <f t="shared" si="272"/>
        <v>64740.743987010574</v>
      </c>
      <c r="BE386" s="6">
        <f t="shared" si="272"/>
        <v>181459.97545647834</v>
      </c>
      <c r="BF386" s="6">
        <f t="shared" si="273"/>
        <v>0.23715371300690163</v>
      </c>
      <c r="BG386" s="6">
        <f t="shared" si="274"/>
        <v>0.13154222852611119</v>
      </c>
      <c r="BH386" s="6">
        <f t="shared" si="275"/>
        <v>0.36869594153301283</v>
      </c>
      <c r="BI386" s="6"/>
      <c r="BJ386" s="6">
        <f t="shared" si="276"/>
        <v>-116719.23146946776</v>
      </c>
      <c r="BK386" s="6">
        <f t="shared" si="276"/>
        <v>-64740.743987010574</v>
      </c>
      <c r="BL386" s="6">
        <f t="shared" si="276"/>
        <v>-181459.97545647834</v>
      </c>
      <c r="BM386" s="6">
        <f t="shared" si="277"/>
        <v>-0.23715371300690163</v>
      </c>
      <c r="BN386" s="6">
        <f t="shared" si="278"/>
        <v>-0.13154222852611119</v>
      </c>
      <c r="BO386" s="6">
        <f t="shared" si="279"/>
        <v>-0.36869594153301283</v>
      </c>
      <c r="DM386" s="2">
        <f t="shared" si="280"/>
        <v>0</v>
      </c>
      <c r="DN386" s="2">
        <f t="shared" si="280"/>
        <v>159787</v>
      </c>
      <c r="DY386" s="8" t="s">
        <v>0</v>
      </c>
      <c r="DZ386" s="2">
        <f t="shared" si="281"/>
        <v>12</v>
      </c>
      <c r="EA386" s="2">
        <f t="shared" si="281"/>
        <v>0</v>
      </c>
      <c r="EB386" s="2">
        <f t="shared" si="281"/>
        <v>0</v>
      </c>
      <c r="EC386" s="2">
        <f t="shared" si="281"/>
        <v>0</v>
      </c>
      <c r="ED386" s="2">
        <f t="shared" si="281"/>
        <v>0</v>
      </c>
      <c r="EE386" s="2">
        <f t="shared" si="281"/>
        <v>12</v>
      </c>
      <c r="EF386" s="8" t="s">
        <v>0</v>
      </c>
    </row>
    <row r="387" spans="1:136" ht="13.5" customHeight="1" x14ac:dyDescent="0.2">
      <c r="B387" s="2">
        <f t="shared" si="253"/>
        <v>25</v>
      </c>
      <c r="C387" s="2">
        <v>4</v>
      </c>
      <c r="D387" s="2" t="s">
        <v>438</v>
      </c>
      <c r="F387" s="2">
        <f t="shared" si="254"/>
        <v>1147687</v>
      </c>
      <c r="G387" s="95"/>
      <c r="H387" s="2">
        <f t="shared" si="255"/>
        <v>1156431</v>
      </c>
      <c r="I387" s="2">
        <f t="shared" si="255"/>
        <v>23385994.20065172</v>
      </c>
      <c r="J387" s="4">
        <f t="shared" si="256"/>
        <v>20.376630736996866</v>
      </c>
      <c r="K387" s="4"/>
      <c r="L387" s="2">
        <f t="shared" si="257"/>
        <v>29682886.312914021</v>
      </c>
      <c r="M387" s="4">
        <f t="shared" si="258"/>
        <v>25.667667429283735</v>
      </c>
      <c r="N387" s="2">
        <f t="shared" si="259"/>
        <v>0</v>
      </c>
      <c r="O387" s="2">
        <f t="shared" si="259"/>
        <v>-3837904.2279044772</v>
      </c>
      <c r="P387" s="4">
        <f t="shared" si="260"/>
        <v>-3.318749002668103</v>
      </c>
      <c r="Q387" s="2">
        <f t="shared" si="261"/>
        <v>0</v>
      </c>
      <c r="R387" s="2">
        <f t="shared" si="261"/>
        <v>25844982.085009549</v>
      </c>
      <c r="S387" s="4">
        <f t="shared" si="262"/>
        <v>22.348918426615636</v>
      </c>
      <c r="T387" s="2"/>
      <c r="U387" s="2"/>
      <c r="V387" s="2"/>
      <c r="W387" s="22">
        <f t="shared" si="263"/>
        <v>311445736.64977425</v>
      </c>
      <c r="X387" s="2">
        <f t="shared" si="263"/>
        <v>0</v>
      </c>
      <c r="Y387" s="2">
        <f t="shared" si="263"/>
        <v>48377510.534042537</v>
      </c>
      <c r="Z387" s="82">
        <f t="shared" si="263"/>
        <v>51739590.546853699</v>
      </c>
      <c r="AA387" s="82">
        <f t="shared" si="263"/>
        <v>51747242.91740378</v>
      </c>
      <c r="AB387" s="2">
        <f t="shared" si="263"/>
        <v>0</v>
      </c>
      <c r="AC387" s="6">
        <f t="shared" si="263"/>
        <v>34997145.631699592</v>
      </c>
      <c r="AD387" s="6">
        <f t="shared" si="263"/>
        <v>38363036.413320273</v>
      </c>
      <c r="AE387" s="6">
        <f t="shared" si="263"/>
        <v>3365890.781620685</v>
      </c>
      <c r="AF387" s="2">
        <f t="shared" si="264"/>
        <v>2.93276022262227</v>
      </c>
      <c r="AG387" s="6">
        <f t="shared" si="265"/>
        <v>0</v>
      </c>
      <c r="AH387" s="6">
        <f t="shared" si="265"/>
        <v>195437092.61607462</v>
      </c>
      <c r="AI387" s="6">
        <f t="shared" si="265"/>
        <v>3853949.2336419495</v>
      </c>
      <c r="AJ387" s="6">
        <f t="shared" si="265"/>
        <v>6839289.5004394073</v>
      </c>
      <c r="AK387" s="30">
        <f t="shared" si="265"/>
        <v>1915001.0601230345</v>
      </c>
      <c r="AL387" s="6">
        <f t="shared" si="265"/>
        <v>0</v>
      </c>
      <c r="AM387" s="6">
        <f t="shared" si="265"/>
        <v>-48732206.58779756</v>
      </c>
      <c r="AN387" s="6">
        <f t="shared" si="265"/>
        <v>51747242.91740378</v>
      </c>
      <c r="AO387" s="6">
        <f t="shared" si="265"/>
        <v>0</v>
      </c>
      <c r="AP387" s="6">
        <f t="shared" si="265"/>
        <v>3015036.3296062192</v>
      </c>
      <c r="AQ387" s="6">
        <f t="shared" si="266"/>
        <v>2.6071908567015405</v>
      </c>
      <c r="AR387" s="6">
        <f t="shared" si="267"/>
        <v>0</v>
      </c>
      <c r="AS387" s="6">
        <f t="shared" si="267"/>
        <v>-3015036.3296062192</v>
      </c>
      <c r="AT387" s="6">
        <f t="shared" si="268"/>
        <v>-2.6071908567015405</v>
      </c>
      <c r="AU387" s="6"/>
      <c r="AV387" s="6">
        <f t="shared" si="269"/>
        <v>26667849.983307801</v>
      </c>
      <c r="AW387" s="6">
        <f t="shared" si="270"/>
        <v>23.060476572582196</v>
      </c>
      <c r="AY387" s="6">
        <f t="shared" si="271"/>
        <v>-4946082.39546673</v>
      </c>
      <c r="AZ387" s="6">
        <f t="shared" si="271"/>
        <v>3853949.2336419495</v>
      </c>
      <c r="BA387" s="6">
        <f t="shared" si="271"/>
        <v>1915001.0601230345</v>
      </c>
      <c r="BB387" s="6"/>
      <c r="BC387" s="6">
        <f t="shared" si="272"/>
        <v>614359.60154290823</v>
      </c>
      <c r="BD387" s="6">
        <f t="shared" si="272"/>
        <v>208508.29675534915</v>
      </c>
      <c r="BE387" s="6">
        <f t="shared" si="272"/>
        <v>822867.89829825761</v>
      </c>
      <c r="BF387" s="6">
        <f t="shared" si="273"/>
        <v>0.53125487084219314</v>
      </c>
      <c r="BG387" s="6">
        <f t="shared" si="274"/>
        <v>0.18030327512436897</v>
      </c>
      <c r="BH387" s="6">
        <f t="shared" si="275"/>
        <v>0.71155814596656231</v>
      </c>
      <c r="BI387" s="6"/>
      <c r="BJ387" s="6">
        <f t="shared" si="276"/>
        <v>-614359.60154290823</v>
      </c>
      <c r="BK387" s="6">
        <f t="shared" si="276"/>
        <v>-208508.29675534915</v>
      </c>
      <c r="BL387" s="6">
        <f t="shared" si="276"/>
        <v>-822867.89829825761</v>
      </c>
      <c r="BM387" s="6">
        <f t="shared" si="277"/>
        <v>-0.53125487084219314</v>
      </c>
      <c r="BN387" s="6">
        <f t="shared" si="278"/>
        <v>-0.18030327512436897</v>
      </c>
      <c r="BO387" s="6">
        <f t="shared" si="279"/>
        <v>-0.71155814596656231</v>
      </c>
      <c r="DM387" s="2">
        <f t="shared" si="280"/>
        <v>0</v>
      </c>
      <c r="DN387" s="2">
        <f t="shared" si="280"/>
        <v>408659</v>
      </c>
      <c r="DY387" s="8" t="s">
        <v>0</v>
      </c>
      <c r="DZ387" s="2">
        <f t="shared" si="281"/>
        <v>25</v>
      </c>
      <c r="EA387" s="2">
        <f t="shared" si="281"/>
        <v>0</v>
      </c>
      <c r="EB387" s="2">
        <f t="shared" si="281"/>
        <v>0</v>
      </c>
      <c r="EC387" s="2">
        <f t="shared" si="281"/>
        <v>0</v>
      </c>
      <c r="ED387" s="2">
        <f t="shared" si="281"/>
        <v>0</v>
      </c>
      <c r="EE387" s="2">
        <f t="shared" si="281"/>
        <v>25</v>
      </c>
      <c r="EF387" s="8" t="s">
        <v>0</v>
      </c>
    </row>
    <row r="388" spans="1:136" ht="13.5" customHeight="1" x14ac:dyDescent="0.2">
      <c r="B388" s="2">
        <f t="shared" si="253"/>
        <v>51</v>
      </c>
      <c r="C388" s="2">
        <v>5</v>
      </c>
      <c r="D388" s="2" t="s">
        <v>439</v>
      </c>
      <c r="F388" s="2">
        <f t="shared" si="254"/>
        <v>2047901</v>
      </c>
      <c r="G388" s="95"/>
      <c r="H388" s="2">
        <f t="shared" si="255"/>
        <v>2071972</v>
      </c>
      <c r="I388" s="2">
        <f t="shared" si="255"/>
        <v>27075137.89220969</v>
      </c>
      <c r="J388" s="4">
        <f t="shared" si="256"/>
        <v>13.220921271198993</v>
      </c>
      <c r="K388" s="4"/>
      <c r="L388" s="2">
        <f t="shared" si="257"/>
        <v>20767294.416497163</v>
      </c>
      <c r="M388" s="4">
        <f t="shared" si="258"/>
        <v>10.022960936005488</v>
      </c>
      <c r="N388" s="2">
        <f t="shared" si="259"/>
        <v>0</v>
      </c>
      <c r="O388" s="2">
        <f t="shared" si="259"/>
        <v>-11300195.760232169</v>
      </c>
      <c r="P388" s="4">
        <f t="shared" si="260"/>
        <v>-5.4538361330327678</v>
      </c>
      <c r="Q388" s="2">
        <f t="shared" si="261"/>
        <v>0</v>
      </c>
      <c r="R388" s="2">
        <f t="shared" si="261"/>
        <v>9467098.6562649924</v>
      </c>
      <c r="S388" s="4">
        <f t="shared" si="262"/>
        <v>4.5691248029727198</v>
      </c>
      <c r="T388" s="2"/>
      <c r="U388" s="2"/>
      <c r="V388" s="2"/>
      <c r="W388" s="22">
        <f t="shared" si="263"/>
        <v>507239630.20994836</v>
      </c>
      <c r="X388" s="2">
        <f t="shared" si="263"/>
        <v>0</v>
      </c>
      <c r="Y388" s="2">
        <f t="shared" si="263"/>
        <v>97348874.014737159</v>
      </c>
      <c r="Z388" s="82">
        <f t="shared" si="263"/>
        <v>88298639.349501446</v>
      </c>
      <c r="AA388" s="82">
        <f t="shared" si="263"/>
        <v>88311698.863506615</v>
      </c>
      <c r="AB388" s="2">
        <f t="shared" si="263"/>
        <v>0</v>
      </c>
      <c r="AC388" s="6">
        <f t="shared" si="263"/>
        <v>61665741.438220181</v>
      </c>
      <c r="AD388" s="6">
        <f t="shared" si="263"/>
        <v>52643506.688720882</v>
      </c>
      <c r="AE388" s="6">
        <f t="shared" si="263"/>
        <v>-9022234.7494992912</v>
      </c>
      <c r="AF388" s="2">
        <f t="shared" si="264"/>
        <v>-4.4056010273442379</v>
      </c>
      <c r="AG388" s="6">
        <f t="shared" si="265"/>
        <v>0</v>
      </c>
      <c r="AH388" s="6">
        <f t="shared" si="265"/>
        <v>319388970.72413945</v>
      </c>
      <c r="AI388" s="6">
        <f t="shared" si="265"/>
        <v>6746882.9067143854</v>
      </c>
      <c r="AJ388" s="6">
        <f t="shared" si="265"/>
        <v>13188950.814920735</v>
      </c>
      <c r="AK388" s="30">
        <f t="shared" si="265"/>
        <v>3692906.2281778045</v>
      </c>
      <c r="AL388" s="6">
        <f t="shared" si="265"/>
        <v>0</v>
      </c>
      <c r="AM388" s="6">
        <f t="shared" si="265"/>
        <v>-79368260.791786164</v>
      </c>
      <c r="AN388" s="6">
        <f t="shared" si="265"/>
        <v>88311698.863506615</v>
      </c>
      <c r="AO388" s="6">
        <f t="shared" si="265"/>
        <v>0</v>
      </c>
      <c r="AP388" s="6">
        <f t="shared" si="265"/>
        <v>8943438.0717204511</v>
      </c>
      <c r="AQ388" s="6">
        <f t="shared" si="266"/>
        <v>4.3163894452822964</v>
      </c>
      <c r="AR388" s="6">
        <f t="shared" si="267"/>
        <v>0</v>
      </c>
      <c r="AS388" s="6">
        <f t="shared" si="267"/>
        <v>-8943438.0717204511</v>
      </c>
      <c r="AT388" s="6">
        <f t="shared" si="268"/>
        <v>-4.3163894452822964</v>
      </c>
      <c r="AU388" s="6"/>
      <c r="AV388" s="6">
        <f t="shared" si="269"/>
        <v>11823856.344776712</v>
      </c>
      <c r="AW388" s="6">
        <f t="shared" si="270"/>
        <v>5.7065714907231913</v>
      </c>
      <c r="AY388" s="6">
        <f t="shared" si="271"/>
        <v>-8083031.4463804774</v>
      </c>
      <c r="AZ388" s="6">
        <f t="shared" si="271"/>
        <v>6746882.9067143854</v>
      </c>
      <c r="BA388" s="6">
        <f t="shared" si="271"/>
        <v>3692906.2281778045</v>
      </c>
      <c r="BB388" s="6"/>
      <c r="BC388" s="6">
        <f t="shared" si="272"/>
        <v>1452651.477487711</v>
      </c>
      <c r="BD388" s="6">
        <f t="shared" si="272"/>
        <v>904106.21102400555</v>
      </c>
      <c r="BE388" s="6">
        <f t="shared" si="272"/>
        <v>2356757.6885117167</v>
      </c>
      <c r="BF388" s="6">
        <f t="shared" si="273"/>
        <v>0.70109609468067668</v>
      </c>
      <c r="BG388" s="6">
        <f t="shared" si="274"/>
        <v>0.43635059306979318</v>
      </c>
      <c r="BH388" s="6">
        <f t="shared" si="275"/>
        <v>1.1374466877504699</v>
      </c>
      <c r="BI388" s="6"/>
      <c r="BJ388" s="6">
        <f t="shared" si="276"/>
        <v>-1452651.477487711</v>
      </c>
      <c r="BK388" s="6">
        <f t="shared" si="276"/>
        <v>-904106.21102400555</v>
      </c>
      <c r="BL388" s="6">
        <f t="shared" si="276"/>
        <v>-2356757.6885117167</v>
      </c>
      <c r="BM388" s="6">
        <f t="shared" si="277"/>
        <v>-0.70109609468067668</v>
      </c>
      <c r="BN388" s="6">
        <f t="shared" si="278"/>
        <v>-0.43635059306979318</v>
      </c>
      <c r="BO388" s="6">
        <f t="shared" si="279"/>
        <v>-1.1374466877504699</v>
      </c>
      <c r="DM388" s="2">
        <f t="shared" si="280"/>
        <v>0</v>
      </c>
      <c r="DN388" s="2">
        <f t="shared" si="280"/>
        <v>1091459</v>
      </c>
      <c r="DY388" s="8" t="s">
        <v>0</v>
      </c>
      <c r="DZ388" s="2">
        <f t="shared" si="281"/>
        <v>14</v>
      </c>
      <c r="EA388" s="2">
        <f t="shared" si="281"/>
        <v>37</v>
      </c>
      <c r="EB388" s="2">
        <f t="shared" si="281"/>
        <v>0</v>
      </c>
      <c r="EC388" s="2">
        <f t="shared" si="281"/>
        <v>0</v>
      </c>
      <c r="ED388" s="2">
        <f t="shared" si="281"/>
        <v>0</v>
      </c>
      <c r="EE388" s="2">
        <f t="shared" si="281"/>
        <v>51</v>
      </c>
      <c r="EF388" s="8" t="s">
        <v>0</v>
      </c>
    </row>
    <row r="389" spans="1:136" ht="13.5" customHeight="1" x14ac:dyDescent="0.2">
      <c r="B389" s="2">
        <f t="shared" si="253"/>
        <v>26</v>
      </c>
      <c r="C389" s="2">
        <v>6</v>
      </c>
      <c r="D389" s="2" t="s">
        <v>440</v>
      </c>
      <c r="F389" s="2">
        <f t="shared" si="254"/>
        <v>1319251</v>
      </c>
      <c r="G389" s="95"/>
      <c r="H389" s="2">
        <f t="shared" si="255"/>
        <v>1342158</v>
      </c>
      <c r="I389" s="2">
        <f t="shared" si="255"/>
        <v>-29962674.689467978</v>
      </c>
      <c r="J389" s="4">
        <f t="shared" si="256"/>
        <v>-22.71188325001685</v>
      </c>
      <c r="K389" s="4"/>
      <c r="L389" s="2">
        <f t="shared" si="257"/>
        <v>-53115647.485187881</v>
      </c>
      <c r="M389" s="4">
        <f t="shared" si="258"/>
        <v>-39.574809735655478</v>
      </c>
      <c r="N389" s="2">
        <f t="shared" si="259"/>
        <v>0</v>
      </c>
      <c r="O389" s="2">
        <f t="shared" si="259"/>
        <v>1579162.7792337425</v>
      </c>
      <c r="P389" s="4">
        <f t="shared" si="260"/>
        <v>1.176584857545641</v>
      </c>
      <c r="Q389" s="2">
        <f t="shared" si="261"/>
        <v>0</v>
      </c>
      <c r="R389" s="2">
        <f t="shared" si="261"/>
        <v>-51536484.705954142</v>
      </c>
      <c r="S389" s="4">
        <f t="shared" si="262"/>
        <v>-38.398224878109836</v>
      </c>
      <c r="T389" s="2"/>
      <c r="U389" s="2"/>
      <c r="V389" s="2"/>
      <c r="W389" s="22">
        <f t="shared" si="263"/>
        <v>307122734.41321099</v>
      </c>
      <c r="X389" s="2">
        <f t="shared" si="263"/>
        <v>0</v>
      </c>
      <c r="Y389" s="2">
        <f t="shared" si="263"/>
        <v>46326765.066818401</v>
      </c>
      <c r="Z389" s="82">
        <f t="shared" si="263"/>
        <v>46940341.166885413</v>
      </c>
      <c r="AA389" s="82">
        <f t="shared" si="263"/>
        <v>46947283.720557749</v>
      </c>
      <c r="AB389" s="2">
        <f t="shared" si="263"/>
        <v>0</v>
      </c>
      <c r="AC389" s="6">
        <f t="shared" si="263"/>
        <v>29930016.838691294</v>
      </c>
      <c r="AD389" s="6">
        <f t="shared" si="263"/>
        <v>30461212.507977735</v>
      </c>
      <c r="AE389" s="6">
        <f t="shared" si="263"/>
        <v>531195.66928644199</v>
      </c>
      <c r="AF389" s="2">
        <f t="shared" si="264"/>
        <v>0.40264943463104597</v>
      </c>
      <c r="AG389" s="6">
        <f t="shared" si="265"/>
        <v>0</v>
      </c>
      <c r="AH389" s="6">
        <f t="shared" si="265"/>
        <v>186449489.21351111</v>
      </c>
      <c r="AI389" s="6">
        <f t="shared" si="265"/>
        <v>2912707.6558002029</v>
      </c>
      <c r="AJ389" s="6">
        <f t="shared" si="265"/>
        <v>4768764.8708543228</v>
      </c>
      <c r="AK389" s="30">
        <f t="shared" si="265"/>
        <v>1335254.1638392105</v>
      </c>
      <c r="AL389" s="6">
        <f t="shared" si="265"/>
        <v>0</v>
      </c>
      <c r="AM389" s="6">
        <f t="shared" si="265"/>
        <v>-48055782.372337483</v>
      </c>
      <c r="AN389" s="6">
        <f t="shared" si="265"/>
        <v>46947283.720557749</v>
      </c>
      <c r="AO389" s="6">
        <f t="shared" si="265"/>
        <v>0</v>
      </c>
      <c r="AP389" s="6">
        <f t="shared" si="265"/>
        <v>-1108498.651779728</v>
      </c>
      <c r="AQ389" s="6">
        <f t="shared" si="266"/>
        <v>-0.82590771859924694</v>
      </c>
      <c r="AR389" s="6">
        <f t="shared" si="267"/>
        <v>0</v>
      </c>
      <c r="AS389" s="6">
        <f t="shared" si="267"/>
        <v>1108498.651779728</v>
      </c>
      <c r="AT389" s="6">
        <f t="shared" si="268"/>
        <v>0.82590771859924694</v>
      </c>
      <c r="AU389" s="6"/>
      <c r="AV389" s="6">
        <f t="shared" si="269"/>
        <v>-52007148.833408162</v>
      </c>
      <c r="AW389" s="6">
        <f t="shared" si="270"/>
        <v>-38.748902017056231</v>
      </c>
      <c r="AY389" s="6">
        <f t="shared" si="271"/>
        <v>-4718625.9470934309</v>
      </c>
      <c r="AZ389" s="6">
        <f t="shared" si="271"/>
        <v>2912707.6558002029</v>
      </c>
      <c r="BA389" s="6">
        <f t="shared" si="271"/>
        <v>1335254.1638392105</v>
      </c>
      <c r="BB389" s="6"/>
      <c r="BC389" s="6">
        <f t="shared" si="272"/>
        <v>-177902.34090506216</v>
      </c>
      <c r="BD389" s="6">
        <f t="shared" si="272"/>
        <v>-292761.78654895211</v>
      </c>
      <c r="BE389" s="6">
        <f t="shared" si="272"/>
        <v>-470664.12745401426</v>
      </c>
      <c r="BF389" s="6">
        <f t="shared" si="273"/>
        <v>-0.13254947696550046</v>
      </c>
      <c r="BG389" s="6">
        <f t="shared" si="274"/>
        <v>-0.21812766198089353</v>
      </c>
      <c r="BH389" s="6">
        <f t="shared" si="275"/>
        <v>-0.35067713894639396</v>
      </c>
      <c r="BI389" s="6"/>
      <c r="BJ389" s="6">
        <f t="shared" si="276"/>
        <v>177902.34090506216</v>
      </c>
      <c r="BK389" s="6">
        <f t="shared" si="276"/>
        <v>292761.78654895211</v>
      </c>
      <c r="BL389" s="6">
        <f t="shared" si="276"/>
        <v>470664.12745401426</v>
      </c>
      <c r="BM389" s="6">
        <f t="shared" si="277"/>
        <v>0.13254947696550046</v>
      </c>
      <c r="BN389" s="6">
        <f t="shared" si="278"/>
        <v>0.21812766198089353</v>
      </c>
      <c r="BO389" s="6">
        <f t="shared" si="279"/>
        <v>0.35067713894639396</v>
      </c>
      <c r="DM389" s="2">
        <f t="shared" si="280"/>
        <v>0</v>
      </c>
      <c r="DN389" s="2">
        <f t="shared" si="280"/>
        <v>652814</v>
      </c>
      <c r="DY389" s="8" t="s">
        <v>0</v>
      </c>
      <c r="DZ389" s="2">
        <f t="shared" si="281"/>
        <v>0</v>
      </c>
      <c r="EA389" s="2">
        <f t="shared" si="281"/>
        <v>26</v>
      </c>
      <c r="EB389" s="2">
        <f t="shared" si="281"/>
        <v>0</v>
      </c>
      <c r="EC389" s="2">
        <f t="shared" si="281"/>
        <v>0</v>
      </c>
      <c r="ED389" s="2">
        <f t="shared" si="281"/>
        <v>0</v>
      </c>
      <c r="EE389" s="2">
        <f t="shared" si="281"/>
        <v>26</v>
      </c>
      <c r="EF389" s="8" t="s">
        <v>0</v>
      </c>
    </row>
    <row r="390" spans="1:136" ht="13.5" customHeight="1" x14ac:dyDescent="0.2">
      <c r="B390" s="2">
        <f t="shared" si="253"/>
        <v>47</v>
      </c>
      <c r="C390" s="2">
        <v>7</v>
      </c>
      <c r="D390" s="2" t="s">
        <v>441</v>
      </c>
      <c r="F390" s="2">
        <f t="shared" si="254"/>
        <v>2809483</v>
      </c>
      <c r="G390" s="95"/>
      <c r="H390" s="2">
        <f t="shared" si="255"/>
        <v>2853359</v>
      </c>
      <c r="I390" s="2">
        <f t="shared" si="255"/>
        <v>-49470635.096645787</v>
      </c>
      <c r="J390" s="4">
        <f t="shared" si="256"/>
        <v>-17.608447923210708</v>
      </c>
      <c r="K390" s="4"/>
      <c r="L390" s="2">
        <f t="shared" si="257"/>
        <v>-39174829.113714024</v>
      </c>
      <c r="M390" s="4">
        <f t="shared" si="258"/>
        <v>-13.729372684514646</v>
      </c>
      <c r="N390" s="2">
        <f t="shared" si="259"/>
        <v>0</v>
      </c>
      <c r="O390" s="2">
        <f t="shared" si="259"/>
        <v>10240600.973582502</v>
      </c>
      <c r="P390" s="4">
        <f t="shared" si="260"/>
        <v>3.5889633844120219</v>
      </c>
      <c r="Q390" s="2">
        <f t="shared" si="261"/>
        <v>0</v>
      </c>
      <c r="R390" s="2">
        <f t="shared" si="261"/>
        <v>-28934228.140131518</v>
      </c>
      <c r="S390" s="4">
        <f t="shared" si="262"/>
        <v>-10.140409300102622</v>
      </c>
      <c r="T390" s="2"/>
      <c r="U390" s="2"/>
      <c r="V390" s="2"/>
      <c r="W390" s="22">
        <f t="shared" si="263"/>
        <v>660702549.2461617</v>
      </c>
      <c r="X390" s="2">
        <f t="shared" si="263"/>
        <v>0</v>
      </c>
      <c r="Y390" s="2">
        <f t="shared" si="263"/>
        <v>85425444.780210733</v>
      </c>
      <c r="Z390" s="82">
        <f t="shared" si="263"/>
        <v>93819573.21871987</v>
      </c>
      <c r="AA390" s="82">
        <f t="shared" si="263"/>
        <v>93833449.287925899</v>
      </c>
      <c r="AB390" s="2">
        <f t="shared" si="263"/>
        <v>0</v>
      </c>
      <c r="AC390" s="6">
        <f t="shared" si="263"/>
        <v>62233680.703968279</v>
      </c>
      <c r="AD390" s="6">
        <f t="shared" si="263"/>
        <v>70538689.977930069</v>
      </c>
      <c r="AE390" s="6">
        <f t="shared" si="263"/>
        <v>8305009.2739618104</v>
      </c>
      <c r="AF390" s="2">
        <f t="shared" si="264"/>
        <v>2.9560631881245802</v>
      </c>
      <c r="AG390" s="6">
        <f t="shared" si="265"/>
        <v>0</v>
      </c>
      <c r="AH390" s="6">
        <f t="shared" si="265"/>
        <v>539303103.4943738</v>
      </c>
      <c r="AI390" s="6">
        <f t="shared" si="265"/>
        <v>8890382.6344044171</v>
      </c>
      <c r="AJ390" s="6">
        <f t="shared" si="265"/>
        <v>14517459.378156776</v>
      </c>
      <c r="AK390" s="30">
        <f t="shared" si="265"/>
        <v>4064888.6258838978</v>
      </c>
      <c r="AL390" s="6">
        <f t="shared" si="265"/>
        <v>0</v>
      </c>
      <c r="AM390" s="6">
        <f t="shared" si="265"/>
        <v>-103380747.70037726</v>
      </c>
      <c r="AN390" s="6">
        <f t="shared" si="265"/>
        <v>93833449.287925899</v>
      </c>
      <c r="AO390" s="6">
        <f t="shared" si="265"/>
        <v>0</v>
      </c>
      <c r="AP390" s="6">
        <f t="shared" si="265"/>
        <v>-9547298.412451325</v>
      </c>
      <c r="AQ390" s="6">
        <f t="shared" si="266"/>
        <v>-3.3459857005204481</v>
      </c>
      <c r="AR390" s="6">
        <f t="shared" si="267"/>
        <v>0</v>
      </c>
      <c r="AS390" s="6">
        <f t="shared" si="267"/>
        <v>9547298.412451325</v>
      </c>
      <c r="AT390" s="6">
        <f t="shared" si="268"/>
        <v>3.3459857005204481</v>
      </c>
      <c r="AU390" s="6"/>
      <c r="AV390" s="6">
        <f t="shared" si="269"/>
        <v>-29627530.701262705</v>
      </c>
      <c r="AW390" s="6">
        <f t="shared" si="270"/>
        <v>-10.3833869839942</v>
      </c>
      <c r="AY390" s="6">
        <f t="shared" si="271"/>
        <v>-13648573.8214195</v>
      </c>
      <c r="AZ390" s="6">
        <f t="shared" si="271"/>
        <v>8890382.6344044171</v>
      </c>
      <c r="BA390" s="6">
        <f t="shared" si="271"/>
        <v>4064888.6258838978</v>
      </c>
      <c r="BB390" s="6"/>
      <c r="BC390" s="6">
        <f t="shared" si="272"/>
        <v>-49172.898543118965</v>
      </c>
      <c r="BD390" s="6">
        <f t="shared" si="272"/>
        <v>-644129.66258805769</v>
      </c>
      <c r="BE390" s="6">
        <f t="shared" si="272"/>
        <v>-693302.561131177</v>
      </c>
      <c r="BF390" s="6">
        <f t="shared" si="273"/>
        <v>-1.7233337460557527E-2</v>
      </c>
      <c r="BG390" s="6">
        <f t="shared" si="274"/>
        <v>-0.2257443464310161</v>
      </c>
      <c r="BH390" s="6">
        <f t="shared" si="275"/>
        <v>-0.24297768389157376</v>
      </c>
      <c r="BI390" s="6"/>
      <c r="BJ390" s="6">
        <f t="shared" si="276"/>
        <v>49172.898543118965</v>
      </c>
      <c r="BK390" s="6">
        <f t="shared" si="276"/>
        <v>644129.66258805769</v>
      </c>
      <c r="BL390" s="6">
        <f t="shared" si="276"/>
        <v>693302.561131177</v>
      </c>
      <c r="BM390" s="6">
        <f t="shared" si="277"/>
        <v>1.7233337460557527E-2</v>
      </c>
      <c r="BN390" s="6">
        <f t="shared" si="278"/>
        <v>0.2257443464310161</v>
      </c>
      <c r="BO390" s="6">
        <f t="shared" si="279"/>
        <v>0.24297768389157376</v>
      </c>
      <c r="DM390" s="2">
        <f t="shared" si="280"/>
        <v>0</v>
      </c>
      <c r="DN390" s="2">
        <f t="shared" si="280"/>
        <v>1365062</v>
      </c>
      <c r="DY390" s="8" t="s">
        <v>0</v>
      </c>
      <c r="DZ390" s="2">
        <f t="shared" si="281"/>
        <v>0</v>
      </c>
      <c r="EA390" s="2">
        <f t="shared" si="281"/>
        <v>47</v>
      </c>
      <c r="EB390" s="2">
        <f t="shared" si="281"/>
        <v>0</v>
      </c>
      <c r="EC390" s="2">
        <f t="shared" si="281"/>
        <v>0</v>
      </c>
      <c r="ED390" s="2">
        <f t="shared" si="281"/>
        <v>0</v>
      </c>
      <c r="EE390" s="2">
        <f t="shared" si="281"/>
        <v>47</v>
      </c>
      <c r="EF390" s="8" t="s">
        <v>0</v>
      </c>
    </row>
    <row r="391" spans="1:136" ht="13.5" customHeight="1" x14ac:dyDescent="0.2">
      <c r="B391" s="2">
        <f t="shared" si="253"/>
        <v>52</v>
      </c>
      <c r="C391" s="2">
        <v>8</v>
      </c>
      <c r="D391" s="2" t="s">
        <v>442</v>
      </c>
      <c r="F391" s="2">
        <f t="shared" si="254"/>
        <v>3615475</v>
      </c>
      <c r="G391" s="95"/>
      <c r="H391" s="2">
        <f t="shared" si="255"/>
        <v>3673893</v>
      </c>
      <c r="I391" s="2">
        <f t="shared" si="255"/>
        <v>-113567356.71369483</v>
      </c>
      <c r="J391" s="4">
        <f t="shared" si="256"/>
        <v>-31.411462315102394</v>
      </c>
      <c r="K391" s="4"/>
      <c r="L391" s="2">
        <f t="shared" si="257"/>
        <v>-164650741.40605432</v>
      </c>
      <c r="M391" s="4">
        <f t="shared" si="258"/>
        <v>-44.816422635622303</v>
      </c>
      <c r="N391" s="2">
        <f t="shared" si="259"/>
        <v>0</v>
      </c>
      <c r="O391" s="2">
        <f t="shared" si="259"/>
        <v>30733218.39741081</v>
      </c>
      <c r="P391" s="4">
        <f t="shared" si="260"/>
        <v>8.3653003496320686</v>
      </c>
      <c r="Q391" s="2">
        <f t="shared" si="261"/>
        <v>0</v>
      </c>
      <c r="R391" s="2">
        <f t="shared" si="261"/>
        <v>-133917523.00864351</v>
      </c>
      <c r="S391" s="4">
        <f t="shared" si="262"/>
        <v>-36.45112228599023</v>
      </c>
      <c r="T391" s="2"/>
      <c r="U391" s="2"/>
      <c r="V391" s="2"/>
      <c r="W391" s="22">
        <f t="shared" si="263"/>
        <v>926598578.88594031</v>
      </c>
      <c r="X391" s="2">
        <f t="shared" si="263"/>
        <v>0</v>
      </c>
      <c r="Y391" s="2">
        <f t="shared" si="263"/>
        <v>125606790.92699307</v>
      </c>
      <c r="Z391" s="82">
        <f t="shared" si="263"/>
        <v>116835446.55826247</v>
      </c>
      <c r="AA391" s="82">
        <f t="shared" si="263"/>
        <v>116852726.71299501</v>
      </c>
      <c r="AB391" s="2">
        <f t="shared" si="263"/>
        <v>0</v>
      </c>
      <c r="AC391" s="6">
        <f t="shared" si="263"/>
        <v>107716415.04022737</v>
      </c>
      <c r="AD391" s="6">
        <f t="shared" si="263"/>
        <v>99085426.595583916</v>
      </c>
      <c r="AE391" s="6">
        <f t="shared" si="263"/>
        <v>-8630988.4446434565</v>
      </c>
      <c r="AF391" s="2">
        <f t="shared" si="264"/>
        <v>-2.3872349953030949</v>
      </c>
      <c r="AG391" s="6">
        <f t="shared" si="265"/>
        <v>0</v>
      </c>
      <c r="AH391" s="6">
        <f t="shared" si="265"/>
        <v>767281800.86790848</v>
      </c>
      <c r="AI391" s="6">
        <f t="shared" si="265"/>
        <v>11747723.138566863</v>
      </c>
      <c r="AJ391" s="6">
        <f t="shared" si="265"/>
        <v>18108190.063629154</v>
      </c>
      <c r="AK391" s="30">
        <f t="shared" si="265"/>
        <v>5070293.2178161629</v>
      </c>
      <c r="AL391" s="6">
        <f t="shared" si="265"/>
        <v>0</v>
      </c>
      <c r="AM391" s="6">
        <f t="shared" si="265"/>
        <v>-144985748.90112245</v>
      </c>
      <c r="AN391" s="6">
        <f t="shared" si="265"/>
        <v>116852726.71299501</v>
      </c>
      <c r="AO391" s="6">
        <f t="shared" si="265"/>
        <v>0</v>
      </c>
      <c r="AP391" s="6">
        <f t="shared" si="265"/>
        <v>-28133022.188127432</v>
      </c>
      <c r="AQ391" s="6">
        <f t="shared" si="266"/>
        <v>-7.6575507746489713</v>
      </c>
      <c r="AR391" s="6">
        <f t="shared" si="267"/>
        <v>0</v>
      </c>
      <c r="AS391" s="6">
        <f t="shared" si="267"/>
        <v>28133022.188127432</v>
      </c>
      <c r="AT391" s="6">
        <f t="shared" si="268"/>
        <v>7.6575507746489713</v>
      </c>
      <c r="AU391" s="6"/>
      <c r="AV391" s="6">
        <f t="shared" si="269"/>
        <v>-136517719.21792689</v>
      </c>
      <c r="AW391" s="6">
        <f t="shared" si="270"/>
        <v>-37.158871860973328</v>
      </c>
      <c r="AY391" s="6">
        <f t="shared" si="271"/>
        <v>-19418212.565666415</v>
      </c>
      <c r="AZ391" s="6">
        <f t="shared" si="271"/>
        <v>11747723.138566863</v>
      </c>
      <c r="BA391" s="6">
        <f t="shared" si="271"/>
        <v>5070293.2178161629</v>
      </c>
      <c r="BB391" s="6"/>
      <c r="BC391" s="6">
        <f t="shared" si="272"/>
        <v>-970835.72719018953</v>
      </c>
      <c r="BD391" s="6">
        <f t="shared" si="272"/>
        <v>-1629360.4820931896</v>
      </c>
      <c r="BE391" s="6">
        <f t="shared" si="272"/>
        <v>-2600196.2092833789</v>
      </c>
      <c r="BF391" s="6">
        <f t="shared" si="273"/>
        <v>-0.26425258634102561</v>
      </c>
      <c r="BG391" s="6">
        <f t="shared" si="274"/>
        <v>-0.44349698864207249</v>
      </c>
      <c r="BH391" s="6">
        <f t="shared" si="275"/>
        <v>-0.70774957498309798</v>
      </c>
      <c r="BI391" s="6"/>
      <c r="BJ391" s="6">
        <f t="shared" si="276"/>
        <v>970835.72719018953</v>
      </c>
      <c r="BK391" s="6">
        <f t="shared" si="276"/>
        <v>1629360.4820931896</v>
      </c>
      <c r="BL391" s="6">
        <f t="shared" si="276"/>
        <v>2600196.2092833789</v>
      </c>
      <c r="BM391" s="6">
        <f t="shared" si="277"/>
        <v>0.26425258634102561</v>
      </c>
      <c r="BN391" s="6">
        <f t="shared" si="278"/>
        <v>0.44349698864207249</v>
      </c>
      <c r="BO391" s="6">
        <f t="shared" si="279"/>
        <v>0.70774957498309798</v>
      </c>
      <c r="DM391" s="2">
        <f t="shared" si="280"/>
        <v>0</v>
      </c>
      <c r="DN391" s="2">
        <f t="shared" si="280"/>
        <v>1988942</v>
      </c>
      <c r="DY391" s="8" t="s">
        <v>0</v>
      </c>
      <c r="DZ391" s="2">
        <f t="shared" si="281"/>
        <v>0</v>
      </c>
      <c r="EA391" s="2">
        <f t="shared" si="281"/>
        <v>52</v>
      </c>
      <c r="EB391" s="2">
        <f t="shared" si="281"/>
        <v>0</v>
      </c>
      <c r="EC391" s="2">
        <f t="shared" si="281"/>
        <v>0</v>
      </c>
      <c r="ED391" s="2">
        <f t="shared" si="281"/>
        <v>0</v>
      </c>
      <c r="EE391" s="2">
        <f t="shared" si="281"/>
        <v>52</v>
      </c>
      <c r="EF391" s="8" t="s">
        <v>0</v>
      </c>
    </row>
    <row r="392" spans="1:136" ht="13.5" customHeight="1" x14ac:dyDescent="0.2">
      <c r="B392" s="2">
        <f t="shared" si="253"/>
        <v>13</v>
      </c>
      <c r="C392" s="2">
        <v>9</v>
      </c>
      <c r="D392" s="2" t="s">
        <v>443</v>
      </c>
      <c r="F392" s="2">
        <f t="shared" si="254"/>
        <v>381568</v>
      </c>
      <c r="G392" s="95"/>
      <c r="H392" s="2">
        <f t="shared" si="255"/>
        <v>383032</v>
      </c>
      <c r="I392" s="2">
        <f t="shared" si="255"/>
        <v>19929233.311059318</v>
      </c>
      <c r="J392" s="4">
        <f t="shared" si="256"/>
        <v>52.229834029738655</v>
      </c>
      <c r="K392" s="4"/>
      <c r="L392" s="2">
        <f t="shared" si="257"/>
        <v>20437750.981256034</v>
      </c>
      <c r="M392" s="4">
        <f t="shared" si="258"/>
        <v>53.357816008208282</v>
      </c>
      <c r="N392" s="2">
        <f t="shared" si="259"/>
        <v>0</v>
      </c>
      <c r="O392" s="2">
        <f t="shared" si="259"/>
        <v>3203079.8715016553</v>
      </c>
      <c r="P392" s="4">
        <f t="shared" si="260"/>
        <v>8.3624341347502433</v>
      </c>
      <c r="Q392" s="2">
        <f t="shared" si="261"/>
        <v>0</v>
      </c>
      <c r="R392" s="2">
        <f t="shared" si="261"/>
        <v>23640830.852757689</v>
      </c>
      <c r="S392" s="4">
        <f t="shared" si="262"/>
        <v>61.72025014295852</v>
      </c>
      <c r="T392" s="2"/>
      <c r="U392" s="2"/>
      <c r="V392" s="2"/>
      <c r="W392" s="22">
        <f t="shared" si="263"/>
        <v>86393261.166336507</v>
      </c>
      <c r="X392" s="2">
        <f t="shared" si="263"/>
        <v>0</v>
      </c>
      <c r="Y392" s="2">
        <f t="shared" si="263"/>
        <v>12093973.776584696</v>
      </c>
      <c r="Z392" s="82">
        <f t="shared" si="263"/>
        <v>10508863.009698251</v>
      </c>
      <c r="AA392" s="82">
        <f t="shared" si="263"/>
        <v>10510417.28782377</v>
      </c>
      <c r="AB392" s="2">
        <f t="shared" si="263"/>
        <v>0</v>
      </c>
      <c r="AC392" s="6">
        <f t="shared" si="263"/>
        <v>10099825.164750379</v>
      </c>
      <c r="AD392" s="6">
        <f t="shared" si="263"/>
        <v>8543727.3756766096</v>
      </c>
      <c r="AE392" s="6">
        <f t="shared" si="263"/>
        <v>-1556097.7890737704</v>
      </c>
      <c r="AF392" s="2">
        <f t="shared" si="264"/>
        <v>-4.0781663794494571</v>
      </c>
      <c r="AG392" s="6">
        <f t="shared" si="265"/>
        <v>0</v>
      </c>
      <c r="AH392" s="6">
        <f t="shared" si="265"/>
        <v>55430023.132659882</v>
      </c>
      <c r="AI392" s="6">
        <f t="shared" si="265"/>
        <v>622880.45592468663</v>
      </c>
      <c r="AJ392" s="6">
        <f t="shared" si="265"/>
        <v>2087388.6310930117</v>
      </c>
      <c r="AK392" s="30">
        <f t="shared" si="265"/>
        <v>584468.81670604332</v>
      </c>
      <c r="AL392" s="6">
        <f t="shared" si="265"/>
        <v>0</v>
      </c>
      <c r="AM392" s="6">
        <f t="shared" si="265"/>
        <v>-13518034.622146145</v>
      </c>
      <c r="AN392" s="6">
        <f t="shared" si="265"/>
        <v>10510417.28782377</v>
      </c>
      <c r="AO392" s="6">
        <f t="shared" si="265"/>
        <v>0</v>
      </c>
      <c r="AP392" s="6">
        <f t="shared" si="265"/>
        <v>-3007617.3343223738</v>
      </c>
      <c r="AQ392" s="6">
        <f t="shared" si="266"/>
        <v>-7.8521307209903455</v>
      </c>
      <c r="AR392" s="6">
        <f t="shared" si="267"/>
        <v>0</v>
      </c>
      <c r="AS392" s="6">
        <f t="shared" si="267"/>
        <v>3007617.3343223738</v>
      </c>
      <c r="AT392" s="6">
        <f t="shared" si="268"/>
        <v>7.8521307209903455</v>
      </c>
      <c r="AU392" s="6"/>
      <c r="AV392" s="6">
        <f t="shared" si="269"/>
        <v>23445368.315578409</v>
      </c>
      <c r="AW392" s="6">
        <f t="shared" si="270"/>
        <v>61.209946729198627</v>
      </c>
      <c r="AY392" s="6">
        <f t="shared" si="271"/>
        <v>-1402811.8098100123</v>
      </c>
      <c r="AZ392" s="6">
        <f t="shared" si="271"/>
        <v>622880.45592468663</v>
      </c>
      <c r="BA392" s="6">
        <f t="shared" si="271"/>
        <v>584468.81670604332</v>
      </c>
      <c r="BB392" s="6"/>
      <c r="BC392" s="6">
        <f t="shared" si="272"/>
        <v>-295934.52358553052</v>
      </c>
      <c r="BD392" s="6">
        <f t="shared" si="272"/>
        <v>100471.98640624882</v>
      </c>
      <c r="BE392" s="6">
        <f t="shared" si="272"/>
        <v>-195462.5371792817</v>
      </c>
      <c r="BF392" s="6">
        <f t="shared" si="273"/>
        <v>-0.77261044399823131</v>
      </c>
      <c r="BG392" s="6">
        <f t="shared" si="274"/>
        <v>0.26230703023833207</v>
      </c>
      <c r="BH392" s="6">
        <f t="shared" si="275"/>
        <v>-0.51030341375989918</v>
      </c>
      <c r="BI392" s="6"/>
      <c r="BJ392" s="6">
        <f t="shared" si="276"/>
        <v>295934.52358553052</v>
      </c>
      <c r="BK392" s="6">
        <f t="shared" si="276"/>
        <v>-100471.98640624882</v>
      </c>
      <c r="BL392" s="6">
        <f t="shared" si="276"/>
        <v>195462.5371792817</v>
      </c>
      <c r="BM392" s="6">
        <f t="shared" si="277"/>
        <v>0.77261044399823131</v>
      </c>
      <c r="BN392" s="6">
        <f t="shared" si="278"/>
        <v>-0.26230703023833207</v>
      </c>
      <c r="BO392" s="6">
        <f t="shared" si="279"/>
        <v>0.51030341375989918</v>
      </c>
      <c r="DM392" s="2">
        <f t="shared" si="280"/>
        <v>0</v>
      </c>
      <c r="DN392" s="2">
        <f t="shared" si="280"/>
        <v>587062</v>
      </c>
      <c r="DY392" s="8" t="s">
        <v>0</v>
      </c>
      <c r="DZ392" s="2">
        <f t="shared" si="281"/>
        <v>0</v>
      </c>
      <c r="EA392" s="2">
        <f t="shared" si="281"/>
        <v>13</v>
      </c>
      <c r="EB392" s="2">
        <f t="shared" si="281"/>
        <v>0</v>
      </c>
      <c r="EC392" s="2">
        <f t="shared" si="281"/>
        <v>0</v>
      </c>
      <c r="ED392" s="2">
        <f t="shared" si="281"/>
        <v>0</v>
      </c>
      <c r="EE392" s="2">
        <f t="shared" si="281"/>
        <v>13</v>
      </c>
      <c r="EF392" s="8" t="s">
        <v>0</v>
      </c>
    </row>
    <row r="393" spans="1:136" ht="13.5" customHeight="1" x14ac:dyDescent="0.2">
      <c r="B393" s="2">
        <f t="shared" si="253"/>
        <v>62</v>
      </c>
      <c r="C393" s="2">
        <v>10</v>
      </c>
      <c r="D393" s="2" t="s">
        <v>444</v>
      </c>
      <c r="F393" s="2">
        <f t="shared" si="254"/>
        <v>2512531</v>
      </c>
      <c r="G393" s="95"/>
      <c r="H393" s="2">
        <f t="shared" si="255"/>
        <v>2544806</v>
      </c>
      <c r="I393" s="2">
        <f t="shared" si="255"/>
        <v>67690068.666855723</v>
      </c>
      <c r="J393" s="4">
        <f t="shared" si="256"/>
        <v>26.940988456204408</v>
      </c>
      <c r="K393" s="4"/>
      <c r="L393" s="2">
        <f t="shared" si="257"/>
        <v>97210299.918116361</v>
      </c>
      <c r="M393" s="4">
        <f t="shared" si="258"/>
        <v>38.199493367320088</v>
      </c>
      <c r="N393" s="2">
        <f t="shared" si="259"/>
        <v>0</v>
      </c>
      <c r="O393" s="2">
        <f t="shared" si="259"/>
        <v>14533874.918438565</v>
      </c>
      <c r="P393" s="4">
        <f t="shared" si="260"/>
        <v>5.7111917051588863</v>
      </c>
      <c r="Q393" s="2">
        <f t="shared" si="261"/>
        <v>0</v>
      </c>
      <c r="R393" s="2">
        <f t="shared" si="261"/>
        <v>111744174.83655494</v>
      </c>
      <c r="S393" s="4">
        <f t="shared" si="262"/>
        <v>43.910685072478984</v>
      </c>
      <c r="T393" s="2"/>
      <c r="U393" s="2"/>
      <c r="V393" s="2"/>
      <c r="W393" s="22">
        <f t="shared" si="263"/>
        <v>565599136.10963225</v>
      </c>
      <c r="X393" s="2">
        <f t="shared" si="263"/>
        <v>0</v>
      </c>
      <c r="Y393" s="2">
        <f t="shared" si="263"/>
        <v>90002567.15886946</v>
      </c>
      <c r="Z393" s="82">
        <f t="shared" si="263"/>
        <v>73023135.3676707</v>
      </c>
      <c r="AA393" s="82">
        <f t="shared" si="263"/>
        <v>73033935.609509811</v>
      </c>
      <c r="AB393" s="2">
        <f t="shared" si="263"/>
        <v>0</v>
      </c>
      <c r="AC393" s="6">
        <f t="shared" si="263"/>
        <v>83136253.248602107</v>
      </c>
      <c r="AD393" s="6">
        <f t="shared" si="263"/>
        <v>66337112.278730363</v>
      </c>
      <c r="AE393" s="6">
        <f t="shared" si="263"/>
        <v>-16799140.969871726</v>
      </c>
      <c r="AF393" s="2">
        <f t="shared" si="264"/>
        <v>-6.6861427659486496</v>
      </c>
      <c r="AG393" s="6">
        <f t="shared" si="265"/>
        <v>0</v>
      </c>
      <c r="AH393" s="6">
        <f t="shared" si="265"/>
        <v>370911900.09787154</v>
      </c>
      <c r="AI393" s="6">
        <f t="shared" si="265"/>
        <v>5439822.6484089335</v>
      </c>
      <c r="AJ393" s="6">
        <f t="shared" si="265"/>
        <v>17425562.749302514</v>
      </c>
      <c r="AK393" s="30">
        <f t="shared" si="265"/>
        <v>4879157.5698047038</v>
      </c>
      <c r="AL393" s="6">
        <f t="shared" si="265"/>
        <v>0</v>
      </c>
      <c r="AM393" s="6">
        <f t="shared" si="265"/>
        <v>-88499827.428266704</v>
      </c>
      <c r="AN393" s="6">
        <f t="shared" si="265"/>
        <v>73033935.609509811</v>
      </c>
      <c r="AO393" s="6">
        <f t="shared" si="265"/>
        <v>0</v>
      </c>
      <c r="AP393" s="6">
        <f t="shared" si="265"/>
        <v>-15465891.818756917</v>
      </c>
      <c r="AQ393" s="6">
        <f t="shared" si="266"/>
        <v>-6.0774345151484699</v>
      </c>
      <c r="AR393" s="6">
        <f t="shared" si="267"/>
        <v>0</v>
      </c>
      <c r="AS393" s="6">
        <f t="shared" si="267"/>
        <v>15465891.818756917</v>
      </c>
      <c r="AT393" s="6">
        <f t="shared" si="268"/>
        <v>6.0774345151484699</v>
      </c>
      <c r="AU393" s="6"/>
      <c r="AV393" s="6">
        <f t="shared" si="269"/>
        <v>112676191.73687328</v>
      </c>
      <c r="AW393" s="6">
        <f t="shared" si="270"/>
        <v>44.276927882468556</v>
      </c>
      <c r="AY393" s="6">
        <f t="shared" si="271"/>
        <v>-9386963.3178952914</v>
      </c>
      <c r="AZ393" s="6">
        <f t="shared" si="271"/>
        <v>5439822.6484089335</v>
      </c>
      <c r="BA393" s="6">
        <f t="shared" si="271"/>
        <v>4879157.5698047038</v>
      </c>
      <c r="BB393" s="6"/>
      <c r="BC393" s="6">
        <f t="shared" si="272"/>
        <v>-708459.28668770567</v>
      </c>
      <c r="BD393" s="6">
        <f t="shared" si="272"/>
        <v>1640476.1870060572</v>
      </c>
      <c r="BE393" s="6">
        <f t="shared" si="272"/>
        <v>932016.90031835169</v>
      </c>
      <c r="BF393" s="6">
        <f t="shared" si="273"/>
        <v>-0.27839422206946451</v>
      </c>
      <c r="BG393" s="6">
        <f t="shared" si="274"/>
        <v>0.64463703205904777</v>
      </c>
      <c r="BH393" s="6">
        <f t="shared" si="275"/>
        <v>0.36624280998958336</v>
      </c>
      <c r="BI393" s="6"/>
      <c r="BJ393" s="6">
        <f t="shared" si="276"/>
        <v>708459.28668770567</v>
      </c>
      <c r="BK393" s="6">
        <f t="shared" si="276"/>
        <v>-1640476.1870060572</v>
      </c>
      <c r="BL393" s="6">
        <f t="shared" si="276"/>
        <v>-932016.90031835169</v>
      </c>
      <c r="BM393" s="6">
        <f t="shared" si="277"/>
        <v>0.27839422206946451</v>
      </c>
      <c r="BN393" s="6">
        <f t="shared" si="278"/>
        <v>-0.64463703205904777</v>
      </c>
      <c r="BO393" s="6">
        <f t="shared" si="279"/>
        <v>-0.36624280998958336</v>
      </c>
      <c r="DM393" s="2">
        <f t="shared" si="280"/>
        <v>0</v>
      </c>
      <c r="DN393" s="2">
        <f t="shared" si="280"/>
        <v>3802718</v>
      </c>
      <c r="DY393" s="8" t="s">
        <v>0</v>
      </c>
      <c r="DZ393" s="2">
        <f t="shared" si="281"/>
        <v>0</v>
      </c>
      <c r="EA393" s="2">
        <f t="shared" si="281"/>
        <v>14</v>
      </c>
      <c r="EB393" s="2">
        <f t="shared" si="281"/>
        <v>48</v>
      </c>
      <c r="EC393" s="2">
        <f t="shared" si="281"/>
        <v>0</v>
      </c>
      <c r="ED393" s="2">
        <f t="shared" si="281"/>
        <v>0</v>
      </c>
      <c r="EE393" s="2">
        <f t="shared" si="281"/>
        <v>62</v>
      </c>
      <c r="EF393" s="8" t="s">
        <v>0</v>
      </c>
    </row>
    <row r="394" spans="1:136" ht="13.5" customHeight="1" x14ac:dyDescent="0.2">
      <c r="B394" s="2">
        <f t="shared" si="253"/>
        <v>31</v>
      </c>
      <c r="C394" s="2">
        <v>11</v>
      </c>
      <c r="D394" s="2" t="s">
        <v>445</v>
      </c>
      <c r="F394" s="2">
        <f t="shared" si="254"/>
        <v>1117546</v>
      </c>
      <c r="G394" s="95"/>
      <c r="H394" s="2">
        <f t="shared" si="255"/>
        <v>1116137</v>
      </c>
      <c r="I394" s="2">
        <f t="shared" si="255"/>
        <v>25256197.623140268</v>
      </c>
      <c r="J394" s="4">
        <f t="shared" si="256"/>
        <v>22.599693993034979</v>
      </c>
      <c r="K394" s="4"/>
      <c r="L394" s="2">
        <f t="shared" si="257"/>
        <v>34261058.470135152</v>
      </c>
      <c r="M394" s="4">
        <f t="shared" si="258"/>
        <v>30.69610493168415</v>
      </c>
      <c r="N394" s="2">
        <f t="shared" si="259"/>
        <v>0</v>
      </c>
      <c r="O394" s="2">
        <f t="shared" si="259"/>
        <v>5828237.9473211849</v>
      </c>
      <c r="P394" s="4">
        <f t="shared" si="260"/>
        <v>5.221794409934609</v>
      </c>
      <c r="Q394" s="2">
        <f t="shared" si="261"/>
        <v>0</v>
      </c>
      <c r="R394" s="2">
        <f t="shared" si="261"/>
        <v>40089296.417456329</v>
      </c>
      <c r="S394" s="4">
        <f t="shared" si="262"/>
        <v>35.91789934161875</v>
      </c>
      <c r="T394" s="2"/>
      <c r="U394" s="2"/>
      <c r="V394" s="2"/>
      <c r="W394" s="22">
        <f t="shared" si="263"/>
        <v>276490190.00389427</v>
      </c>
      <c r="X394" s="2">
        <f t="shared" si="263"/>
        <v>0</v>
      </c>
      <c r="Y394" s="2">
        <f t="shared" si="263"/>
        <v>36350248.97011973</v>
      </c>
      <c r="Z394" s="82">
        <f t="shared" si="263"/>
        <v>36971322.951251201</v>
      </c>
      <c r="AA394" s="82">
        <f t="shared" si="263"/>
        <v>36976791.070731066</v>
      </c>
      <c r="AB394" s="2">
        <f t="shared" si="263"/>
        <v>0</v>
      </c>
      <c r="AC394" s="6">
        <f t="shared" si="263"/>
        <v>25265725.943530176</v>
      </c>
      <c r="AD394" s="6">
        <f t="shared" si="263"/>
        <v>25902661.410416573</v>
      </c>
      <c r="AE394" s="6">
        <f t="shared" si="263"/>
        <v>636935.46688639512</v>
      </c>
      <c r="AF394" s="2">
        <f t="shared" si="264"/>
        <v>0.5699411629466663</v>
      </c>
      <c r="AG394" s="6">
        <f t="shared" si="265"/>
        <v>0</v>
      </c>
      <c r="AH394" s="6">
        <f t="shared" si="265"/>
        <v>198969258.38368693</v>
      </c>
      <c r="AI394" s="6">
        <f t="shared" si="265"/>
        <v>3569203.8823620966</v>
      </c>
      <c r="AJ394" s="6">
        <f t="shared" si="265"/>
        <v>6871143.7255099425</v>
      </c>
      <c r="AK394" s="30">
        <f t="shared" si="265"/>
        <v>1923920.2431427841</v>
      </c>
      <c r="AL394" s="6">
        <f t="shared" si="265"/>
        <v>0</v>
      </c>
      <c r="AM394" s="6">
        <f t="shared" si="265"/>
        <v>-43262679.411537036</v>
      </c>
      <c r="AN394" s="6">
        <f t="shared" si="265"/>
        <v>36976791.070731066</v>
      </c>
      <c r="AO394" s="6">
        <f t="shared" si="265"/>
        <v>0</v>
      </c>
      <c r="AP394" s="6">
        <f t="shared" si="265"/>
        <v>-6285888.340805958</v>
      </c>
      <c r="AQ394" s="6">
        <f t="shared" si="266"/>
        <v>-5.6318250723754861</v>
      </c>
      <c r="AR394" s="6">
        <f t="shared" si="267"/>
        <v>0</v>
      </c>
      <c r="AS394" s="6">
        <f t="shared" si="267"/>
        <v>6285888.340805958</v>
      </c>
      <c r="AT394" s="6">
        <f t="shared" si="268"/>
        <v>5.6318250723754861</v>
      </c>
      <c r="AU394" s="6"/>
      <c r="AV394" s="6">
        <f t="shared" si="269"/>
        <v>40546946.8109411</v>
      </c>
      <c r="AW394" s="6">
        <f t="shared" si="270"/>
        <v>36.327930004059624</v>
      </c>
      <c r="AY394" s="6">
        <f t="shared" si="271"/>
        <v>-5035473.7320201099</v>
      </c>
      <c r="AZ394" s="6">
        <f t="shared" si="271"/>
        <v>3569203.8823620966</v>
      </c>
      <c r="BA394" s="6">
        <f t="shared" si="271"/>
        <v>1923920.2431427841</v>
      </c>
      <c r="BB394" s="6"/>
      <c r="BC394" s="6">
        <f t="shared" si="272"/>
        <v>271064.6297870134</v>
      </c>
      <c r="BD394" s="6">
        <f t="shared" si="272"/>
        <v>186585.76369776033</v>
      </c>
      <c r="BE394" s="6">
        <f t="shared" si="272"/>
        <v>457650.3934847737</v>
      </c>
      <c r="BF394" s="6">
        <f t="shared" si="273"/>
        <v>0.24285963979960651</v>
      </c>
      <c r="BG394" s="6">
        <f t="shared" si="274"/>
        <v>0.16717102264127104</v>
      </c>
      <c r="BH394" s="6">
        <f t="shared" si="275"/>
        <v>0.41003066244087749</v>
      </c>
      <c r="BI394" s="6"/>
      <c r="BJ394" s="6">
        <f t="shared" si="276"/>
        <v>-271064.6297870134</v>
      </c>
      <c r="BK394" s="6">
        <f t="shared" si="276"/>
        <v>-186585.76369776033</v>
      </c>
      <c r="BL394" s="6">
        <f t="shared" si="276"/>
        <v>-457650.3934847737</v>
      </c>
      <c r="BM394" s="6">
        <f t="shared" si="277"/>
        <v>-0.24285963979960651</v>
      </c>
      <c r="BN394" s="6">
        <f t="shared" si="278"/>
        <v>-0.16717102264127104</v>
      </c>
      <c r="BO394" s="6">
        <f t="shared" si="279"/>
        <v>-0.41003066244087749</v>
      </c>
      <c r="DM394" s="2">
        <f t="shared" si="280"/>
        <v>0</v>
      </c>
      <c r="DN394" s="2">
        <f t="shared" si="280"/>
        <v>4101410</v>
      </c>
      <c r="DY394" s="8" t="s">
        <v>0</v>
      </c>
      <c r="DZ394" s="2">
        <f t="shared" si="281"/>
        <v>0</v>
      </c>
      <c r="EA394" s="2">
        <f t="shared" si="281"/>
        <v>0</v>
      </c>
      <c r="EB394" s="2">
        <f t="shared" si="281"/>
        <v>6</v>
      </c>
      <c r="EC394" s="2">
        <f t="shared" si="281"/>
        <v>25</v>
      </c>
      <c r="ED394" s="2">
        <f t="shared" si="281"/>
        <v>0</v>
      </c>
      <c r="EE394" s="2">
        <f t="shared" si="281"/>
        <v>31</v>
      </c>
      <c r="EF394" s="8" t="s">
        <v>0</v>
      </c>
    </row>
    <row r="395" spans="1:136" ht="13.5" customHeight="1" x14ac:dyDescent="0.2">
      <c r="B395" s="2">
        <f t="shared" si="253"/>
        <v>6</v>
      </c>
      <c r="C395" s="2">
        <v>12</v>
      </c>
      <c r="D395" s="2" t="s">
        <v>446</v>
      </c>
      <c r="F395" s="2">
        <f t="shared" si="254"/>
        <v>407818</v>
      </c>
      <c r="G395" s="95"/>
      <c r="H395" s="2">
        <f t="shared" si="255"/>
        <v>416546</v>
      </c>
      <c r="I395" s="2">
        <f t="shared" si="255"/>
        <v>-4278043.5678608064</v>
      </c>
      <c r="J395" s="4">
        <f t="shared" si="256"/>
        <v>-10.490080300184902</v>
      </c>
      <c r="K395" s="4"/>
      <c r="L395" s="2">
        <f t="shared" si="257"/>
        <v>-5911579.6375222933</v>
      </c>
      <c r="M395" s="4">
        <f t="shared" si="258"/>
        <v>-14.1919011046134</v>
      </c>
      <c r="N395" s="2">
        <f t="shared" si="259"/>
        <v>0</v>
      </c>
      <c r="O395" s="2">
        <f t="shared" si="259"/>
        <v>-5897411.7379100751</v>
      </c>
      <c r="P395" s="4">
        <f t="shared" si="260"/>
        <v>-14.157888295434539</v>
      </c>
      <c r="Q395" s="2">
        <f t="shared" si="261"/>
        <v>0</v>
      </c>
      <c r="R395" s="2">
        <f t="shared" si="261"/>
        <v>-11808991.375432368</v>
      </c>
      <c r="S395" s="4">
        <f t="shared" si="262"/>
        <v>-28.349789400047939</v>
      </c>
      <c r="T395" s="2"/>
      <c r="U395" s="2"/>
      <c r="V395" s="2"/>
      <c r="W395" s="22">
        <f t="shared" si="263"/>
        <v>128232363.93202916</v>
      </c>
      <c r="X395" s="2">
        <f t="shared" si="263"/>
        <v>0</v>
      </c>
      <c r="Y395" s="2">
        <f t="shared" si="263"/>
        <v>23784123.719776526</v>
      </c>
      <c r="Z395" s="82">
        <f t="shared" si="263"/>
        <v>26163734.3707489</v>
      </c>
      <c r="AA395" s="82">
        <f t="shared" si="263"/>
        <v>26167604.030099947</v>
      </c>
      <c r="AB395" s="2">
        <f t="shared" si="263"/>
        <v>0</v>
      </c>
      <c r="AC395" s="6">
        <f t="shared" si="263"/>
        <v>15060221.616011513</v>
      </c>
      <c r="AD395" s="6">
        <f t="shared" si="263"/>
        <v>17385365.884375192</v>
      </c>
      <c r="AE395" s="6">
        <f t="shared" si="263"/>
        <v>2325144.268363677</v>
      </c>
      <c r="AF395" s="2">
        <f t="shared" si="264"/>
        <v>5.7014262939930971</v>
      </c>
      <c r="AG395" s="6">
        <f t="shared" si="265"/>
        <v>0</v>
      </c>
      <c r="AH395" s="6">
        <f t="shared" si="265"/>
        <v>69905441.842955127</v>
      </c>
      <c r="AI395" s="6">
        <f t="shared" si="265"/>
        <v>1042088.8897533633</v>
      </c>
      <c r="AJ395" s="6">
        <f t="shared" si="265"/>
        <v>1862535.2776539098</v>
      </c>
      <c r="AK395" s="30">
        <f t="shared" si="265"/>
        <v>521509.87774309481</v>
      </c>
      <c r="AL395" s="6">
        <f t="shared" si="265"/>
        <v>0</v>
      </c>
      <c r="AM395" s="6">
        <f t="shared" si="265"/>
        <v>-20064638.282091618</v>
      </c>
      <c r="AN395" s="6">
        <f t="shared" si="265"/>
        <v>26167604.030099947</v>
      </c>
      <c r="AO395" s="6">
        <f t="shared" si="265"/>
        <v>0</v>
      </c>
      <c r="AP395" s="6">
        <f t="shared" si="265"/>
        <v>6102965.7480083294</v>
      </c>
      <c r="AQ395" s="6">
        <f t="shared" si="266"/>
        <v>14.651360829316161</v>
      </c>
      <c r="AR395" s="6">
        <f t="shared" si="267"/>
        <v>0</v>
      </c>
      <c r="AS395" s="6">
        <f t="shared" si="267"/>
        <v>-6102965.7480083294</v>
      </c>
      <c r="AT395" s="6">
        <f t="shared" si="268"/>
        <v>-14.651360829316161</v>
      </c>
      <c r="AU395" s="6"/>
      <c r="AV395" s="6">
        <f t="shared" si="269"/>
        <v>-12014545.385530621</v>
      </c>
      <c r="AW395" s="6">
        <f t="shared" si="270"/>
        <v>-28.843261933929554</v>
      </c>
      <c r="AY395" s="6">
        <f t="shared" si="271"/>
        <v>-1769152.777594714</v>
      </c>
      <c r="AZ395" s="6">
        <f t="shared" si="271"/>
        <v>1042088.8897533633</v>
      </c>
      <c r="BA395" s="6">
        <f t="shared" si="271"/>
        <v>521509.87774309481</v>
      </c>
      <c r="BB395" s="6"/>
      <c r="BC395" s="6">
        <f t="shared" si="272"/>
        <v>-116672.43641217613</v>
      </c>
      <c r="BD395" s="6">
        <f t="shared" si="272"/>
        <v>-88881.573686078395</v>
      </c>
      <c r="BE395" s="6">
        <f t="shared" si="272"/>
        <v>-205554.01009825454</v>
      </c>
      <c r="BF395" s="6">
        <f t="shared" si="273"/>
        <v>-0.28009496289047581</v>
      </c>
      <c r="BG395" s="6">
        <f t="shared" si="274"/>
        <v>-0.21337757099114718</v>
      </c>
      <c r="BH395" s="6">
        <f t="shared" si="275"/>
        <v>-0.49347253388162304</v>
      </c>
      <c r="BI395" s="6"/>
      <c r="BJ395" s="6">
        <f t="shared" si="276"/>
        <v>116672.43641217613</v>
      </c>
      <c r="BK395" s="6">
        <f t="shared" si="276"/>
        <v>88881.573686078395</v>
      </c>
      <c r="BL395" s="6">
        <f t="shared" si="276"/>
        <v>205554.01009825454</v>
      </c>
      <c r="BM395" s="6">
        <f t="shared" si="277"/>
        <v>0.28009496289047581</v>
      </c>
      <c r="BN395" s="6">
        <f t="shared" si="278"/>
        <v>0.21337757099114718</v>
      </c>
      <c r="BO395" s="6">
        <f t="shared" si="279"/>
        <v>0.49347253388162304</v>
      </c>
      <c r="DM395" s="2">
        <f t="shared" si="280"/>
        <v>0</v>
      </c>
      <c r="DN395" s="2">
        <f t="shared" si="280"/>
        <v>2861223</v>
      </c>
      <c r="DY395" s="8" t="s">
        <v>0</v>
      </c>
      <c r="DZ395" s="2">
        <f t="shared" si="281"/>
        <v>0</v>
      </c>
      <c r="EA395" s="2">
        <f t="shared" si="281"/>
        <v>0</v>
      </c>
      <c r="EB395" s="2">
        <f t="shared" si="281"/>
        <v>0</v>
      </c>
      <c r="EC395" s="2">
        <f t="shared" si="281"/>
        <v>2</v>
      </c>
      <c r="ED395" s="2">
        <f t="shared" si="281"/>
        <v>4</v>
      </c>
      <c r="EE395" s="2">
        <f t="shared" si="281"/>
        <v>6</v>
      </c>
      <c r="EF395" s="8" t="s">
        <v>0</v>
      </c>
    </row>
    <row r="396" spans="1:136" s="86" customFormat="1" ht="13.5" customHeight="1" x14ac:dyDescent="0.2">
      <c r="A396" s="5"/>
      <c r="B396" s="5"/>
      <c r="C396" s="5"/>
      <c r="D396" s="5"/>
      <c r="E396" s="5"/>
      <c r="F396" s="5"/>
      <c r="G396" s="95"/>
      <c r="H396" s="5"/>
      <c r="I396" s="5"/>
      <c r="J396" s="4"/>
      <c r="K396" s="4"/>
      <c r="L396" s="5"/>
      <c r="M396" s="4"/>
      <c r="N396" s="5"/>
      <c r="O396" s="5"/>
      <c r="P396" s="4"/>
      <c r="Q396" s="5"/>
      <c r="R396" s="5"/>
      <c r="S396" s="4"/>
      <c r="T396" s="5"/>
      <c r="U396" s="5"/>
      <c r="V396" s="5"/>
      <c r="W396" s="29"/>
      <c r="X396" s="89"/>
      <c r="Y396" s="89"/>
      <c r="Z396" s="89"/>
      <c r="AA396" s="89"/>
      <c r="AB396" s="89"/>
      <c r="AC396" s="89"/>
      <c r="AD396" s="89"/>
      <c r="AE396" s="89"/>
      <c r="AF396" s="2"/>
      <c r="AG396" s="89"/>
      <c r="AH396" s="89"/>
      <c r="AI396" s="89"/>
      <c r="AJ396" s="89"/>
      <c r="AK396" s="91"/>
      <c r="AL396" s="89"/>
      <c r="AM396" s="89"/>
      <c r="AN396" s="89"/>
      <c r="AO396" s="89"/>
      <c r="AP396" s="89"/>
      <c r="AQ396" s="6"/>
      <c r="AR396" s="89"/>
      <c r="AS396" s="89"/>
      <c r="AT396" s="6"/>
      <c r="AU396" s="89"/>
      <c r="AV396" s="89"/>
      <c r="AW396" s="6"/>
      <c r="AX396" s="5"/>
      <c r="AY396" s="89"/>
      <c r="AZ396" s="89"/>
      <c r="BA396" s="89"/>
      <c r="BB396" s="89"/>
      <c r="BC396" s="89"/>
      <c r="BD396" s="89"/>
      <c r="BE396" s="89"/>
      <c r="BF396" s="6"/>
      <c r="BG396" s="6"/>
      <c r="BH396" s="6"/>
      <c r="BI396" s="89"/>
      <c r="BJ396" s="89"/>
      <c r="BK396" s="89"/>
      <c r="BL396" s="89"/>
      <c r="BM396" s="6"/>
      <c r="BN396" s="6"/>
      <c r="BO396" s="6"/>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Y396" s="92"/>
      <c r="DZ396" s="5"/>
      <c r="EA396" s="5"/>
      <c r="EB396" s="5"/>
      <c r="EC396" s="5"/>
      <c r="ED396" s="5"/>
      <c r="EE396" s="5"/>
      <c r="EF396" s="92"/>
    </row>
    <row r="397" spans="1:136" ht="13.5" customHeight="1" x14ac:dyDescent="0.2">
      <c r="G397" s="95"/>
      <c r="J397" s="4"/>
      <c r="K397" s="4"/>
      <c r="L397" s="2"/>
      <c r="M397" s="4"/>
      <c r="N397" s="2"/>
      <c r="O397" s="2"/>
      <c r="P397" s="4"/>
      <c r="Q397" s="2"/>
      <c r="R397" s="2"/>
      <c r="S397" s="4"/>
      <c r="T397" s="2"/>
      <c r="U397" s="2"/>
      <c r="V397" s="2"/>
      <c r="W397" s="22"/>
      <c r="X397" s="6"/>
      <c r="Y397" s="6"/>
      <c r="Z397" s="6"/>
      <c r="AA397" s="6"/>
      <c r="AB397" s="6"/>
      <c r="AC397" s="6"/>
      <c r="AD397" s="6"/>
      <c r="AE397" s="6"/>
      <c r="AF397" s="2"/>
      <c r="AG397" s="6"/>
      <c r="AH397" s="6"/>
      <c r="AI397" s="6"/>
      <c r="AJ397" s="6"/>
      <c r="AK397" s="30"/>
      <c r="AL397" s="6"/>
      <c r="AM397" s="6"/>
      <c r="AN397" s="6"/>
      <c r="AO397" s="6"/>
      <c r="AP397" s="6"/>
      <c r="AQ397" s="6"/>
      <c r="AR397" s="6"/>
      <c r="AS397" s="6"/>
      <c r="AT397" s="6"/>
      <c r="AU397" s="6"/>
      <c r="AV397" s="6"/>
      <c r="AW397" s="6"/>
      <c r="AY397" s="6"/>
      <c r="AZ397" s="6"/>
      <c r="BA397" s="6"/>
      <c r="BB397" s="6"/>
      <c r="BC397" s="6"/>
      <c r="BD397" s="6"/>
      <c r="BE397" s="6"/>
      <c r="BF397" s="6"/>
      <c r="BG397" s="6"/>
      <c r="BH397" s="6"/>
      <c r="BI397" s="6"/>
      <c r="BJ397" s="6"/>
      <c r="BK397" s="6"/>
      <c r="BL397" s="6"/>
      <c r="BM397" s="6"/>
      <c r="BN397" s="6"/>
      <c r="BO397" s="6"/>
      <c r="DM397" s="2"/>
      <c r="DN397" s="2"/>
      <c r="DZ397" s="2"/>
      <c r="EA397" s="2"/>
      <c r="EB397" s="2"/>
      <c r="EC397" s="2"/>
      <c r="ED397" s="2"/>
      <c r="EE397" s="2"/>
    </row>
    <row r="398" spans="1:136" ht="13.5" customHeight="1" x14ac:dyDescent="0.2">
      <c r="G398" s="95"/>
      <c r="J398" s="4"/>
      <c r="K398" s="4"/>
      <c r="L398" s="2"/>
      <c r="M398" s="4"/>
      <c r="N398" s="2"/>
      <c r="O398" s="2"/>
      <c r="P398" s="4"/>
      <c r="Q398" s="2"/>
      <c r="R398" s="2"/>
      <c r="S398" s="4"/>
      <c r="T398" s="2"/>
      <c r="U398" s="2"/>
      <c r="V398" s="2"/>
      <c r="W398" s="22"/>
      <c r="X398" s="6"/>
      <c r="Y398" s="6"/>
      <c r="Z398" s="6"/>
      <c r="AA398" s="6"/>
      <c r="AB398" s="6"/>
      <c r="AC398" s="6"/>
      <c r="AD398" s="6"/>
      <c r="AE398" s="6"/>
      <c r="AF398" s="2"/>
      <c r="AG398" s="6"/>
      <c r="AH398" s="6"/>
      <c r="AI398" s="6"/>
      <c r="AJ398" s="6"/>
      <c r="AK398" s="30"/>
      <c r="AL398" s="6"/>
      <c r="AM398" s="6"/>
      <c r="AN398" s="6"/>
      <c r="AO398" s="6"/>
      <c r="AP398" s="6"/>
      <c r="AQ398" s="6"/>
      <c r="AR398" s="6"/>
      <c r="AS398" s="6"/>
      <c r="AT398" s="6"/>
      <c r="AU398" s="6"/>
      <c r="AV398" s="6"/>
      <c r="AW398" s="6"/>
      <c r="AY398" s="6"/>
      <c r="AZ398" s="6"/>
      <c r="BA398" s="6"/>
      <c r="BB398" s="6"/>
      <c r="BC398" s="6"/>
      <c r="BD398" s="6"/>
      <c r="BE398" s="6"/>
      <c r="BF398" s="6"/>
      <c r="BG398" s="6"/>
      <c r="BH398" s="6"/>
      <c r="BI398" s="6"/>
      <c r="BJ398" s="6"/>
      <c r="BK398" s="6"/>
      <c r="BL398" s="6"/>
      <c r="BM398" s="6"/>
      <c r="BN398" s="6"/>
      <c r="BO398" s="6"/>
      <c r="DM398" s="2"/>
      <c r="DN398" s="2"/>
      <c r="DZ398" s="2"/>
      <c r="EA398" s="2"/>
      <c r="EB398" s="2"/>
      <c r="EC398" s="2"/>
      <c r="ED398" s="2"/>
      <c r="EE398" s="2"/>
    </row>
    <row r="399" spans="1:136" ht="13.5" customHeight="1" x14ac:dyDescent="0.2">
      <c r="G399" s="95"/>
      <c r="J399" s="4"/>
      <c r="K399" s="4"/>
      <c r="L399" s="2"/>
      <c r="M399" s="4"/>
      <c r="N399" s="2"/>
      <c r="O399" s="2"/>
      <c r="P399" s="4"/>
      <c r="Q399" s="2"/>
      <c r="R399" s="2"/>
      <c r="S399" s="4"/>
      <c r="T399" s="2"/>
      <c r="U399" s="2"/>
      <c r="V399" s="2"/>
      <c r="W399" s="22"/>
      <c r="X399" s="6"/>
      <c r="Y399" s="6"/>
      <c r="Z399" s="6"/>
      <c r="AA399" s="6"/>
      <c r="AB399" s="6"/>
      <c r="AC399" s="6"/>
      <c r="AD399" s="6"/>
      <c r="AE399" s="6"/>
      <c r="AF399" s="2"/>
      <c r="AG399" s="6"/>
      <c r="AH399" s="6"/>
      <c r="AI399" s="6"/>
      <c r="AJ399" s="6"/>
      <c r="AK399" s="30"/>
      <c r="AL399" s="6"/>
      <c r="AM399" s="6"/>
      <c r="AN399" s="6"/>
      <c r="AO399" s="6"/>
      <c r="AP399" s="6"/>
      <c r="AQ399" s="6"/>
      <c r="AR399" s="6"/>
      <c r="AS399" s="6"/>
      <c r="AT399" s="6"/>
      <c r="AU399" s="6"/>
      <c r="AV399" s="6"/>
      <c r="AW399" s="6"/>
      <c r="AY399" s="6"/>
      <c r="AZ399" s="6"/>
      <c r="BA399" s="6"/>
      <c r="BB399" s="6"/>
      <c r="BC399" s="6"/>
      <c r="BD399" s="6"/>
      <c r="BE399" s="6"/>
      <c r="BF399" s="6"/>
      <c r="BG399" s="6"/>
      <c r="BH399" s="6"/>
      <c r="BI399" s="6"/>
      <c r="BJ399" s="6"/>
      <c r="BK399" s="6"/>
      <c r="BL399" s="6"/>
      <c r="BM399" s="6"/>
      <c r="BN399" s="6"/>
      <c r="BO399" s="6"/>
      <c r="DM399" s="2"/>
      <c r="DN399" s="2"/>
      <c r="DZ399" s="2"/>
      <c r="EA399" s="2"/>
      <c r="EB399" s="2"/>
      <c r="EC399" s="2"/>
      <c r="ED399" s="2"/>
      <c r="EE399" s="2"/>
    </row>
    <row r="400" spans="1:136" ht="13.5" customHeight="1" x14ac:dyDescent="0.2">
      <c r="G400" s="95"/>
      <c r="J400" s="4"/>
      <c r="K400" s="4"/>
      <c r="L400" s="2"/>
      <c r="M400" s="4"/>
      <c r="N400" s="2"/>
      <c r="O400" s="2"/>
      <c r="P400" s="4"/>
      <c r="Q400" s="2"/>
      <c r="R400" s="2"/>
      <c r="S400" s="4"/>
      <c r="T400" s="2"/>
      <c r="U400" s="2"/>
      <c r="V400" s="2"/>
      <c r="W400" s="22"/>
      <c r="X400" s="6"/>
      <c r="Y400" s="6"/>
      <c r="Z400" s="6"/>
      <c r="AA400" s="6"/>
      <c r="AB400" s="6"/>
      <c r="AC400" s="6"/>
      <c r="AD400" s="6"/>
      <c r="AE400" s="6"/>
      <c r="AF400" s="2"/>
      <c r="AG400" s="6"/>
      <c r="AH400" s="6"/>
      <c r="AI400" s="6"/>
      <c r="AJ400" s="6"/>
      <c r="AK400" s="30"/>
      <c r="AL400" s="6"/>
      <c r="AM400" s="6"/>
      <c r="AN400" s="6"/>
      <c r="AO400" s="6"/>
      <c r="AP400" s="6"/>
      <c r="AQ400" s="6"/>
      <c r="AR400" s="6"/>
      <c r="AS400" s="6"/>
      <c r="AT400" s="6"/>
      <c r="AU400" s="6"/>
      <c r="AV400" s="6"/>
      <c r="AW400" s="6"/>
      <c r="AY400" s="6"/>
      <c r="AZ400" s="6"/>
      <c r="BA400" s="6"/>
      <c r="BB400" s="6"/>
      <c r="BC400" s="6"/>
      <c r="BD400" s="6"/>
      <c r="BE400" s="6"/>
      <c r="BF400" s="6"/>
      <c r="BG400" s="6"/>
      <c r="BH400" s="6"/>
      <c r="BI400" s="6"/>
      <c r="BJ400" s="6"/>
      <c r="BK400" s="6"/>
      <c r="BL400" s="6"/>
      <c r="BM400" s="6"/>
      <c r="BN400" s="6"/>
      <c r="BO400" s="6"/>
      <c r="DM400" s="2"/>
      <c r="DN400" s="2"/>
      <c r="DZ400" s="2"/>
      <c r="EA400" s="2"/>
      <c r="EB400" s="2"/>
      <c r="EC400" s="2"/>
      <c r="ED400" s="2"/>
      <c r="EE400" s="2"/>
    </row>
    <row r="401" spans="1:136" s="86" customFormat="1" ht="13.5" customHeight="1" x14ac:dyDescent="0.2">
      <c r="A401" s="5"/>
      <c r="B401" s="5"/>
      <c r="C401" s="5"/>
      <c r="D401" s="5"/>
      <c r="E401" s="5"/>
      <c r="F401" s="5"/>
      <c r="G401" s="95"/>
      <c r="H401" s="5"/>
      <c r="I401" s="5"/>
      <c r="J401" s="4"/>
      <c r="K401" s="4"/>
      <c r="L401" s="5"/>
      <c r="M401" s="4"/>
      <c r="N401" s="5"/>
      <c r="O401" s="5"/>
      <c r="P401" s="4"/>
      <c r="Q401" s="5"/>
      <c r="R401" s="5"/>
      <c r="S401" s="4"/>
      <c r="T401" s="5"/>
      <c r="U401" s="5"/>
      <c r="V401" s="5"/>
      <c r="W401" s="29"/>
      <c r="X401" s="89"/>
      <c r="Y401" s="89"/>
      <c r="Z401" s="89"/>
      <c r="AA401" s="89"/>
      <c r="AB401" s="89"/>
      <c r="AC401" s="89"/>
      <c r="AD401" s="89"/>
      <c r="AE401" s="89"/>
      <c r="AF401" s="2"/>
      <c r="AG401" s="89"/>
      <c r="AH401" s="89"/>
      <c r="AI401" s="89"/>
      <c r="AJ401" s="89"/>
      <c r="AK401" s="91"/>
      <c r="AL401" s="89"/>
      <c r="AM401" s="89"/>
      <c r="AN401" s="89"/>
      <c r="AO401" s="89"/>
      <c r="AP401" s="89"/>
      <c r="AQ401" s="6"/>
      <c r="AR401" s="89"/>
      <c r="AS401" s="89"/>
      <c r="AT401" s="6"/>
      <c r="AU401" s="89"/>
      <c r="AV401" s="89"/>
      <c r="AW401" s="6"/>
      <c r="AX401" s="5"/>
      <c r="AY401" s="89"/>
      <c r="AZ401" s="89"/>
      <c r="BA401" s="89"/>
      <c r="BB401" s="89"/>
      <c r="BC401" s="89"/>
      <c r="BD401" s="89"/>
      <c r="BE401" s="89"/>
      <c r="BF401" s="6"/>
      <c r="BG401" s="6"/>
      <c r="BH401" s="6"/>
      <c r="BI401" s="89"/>
      <c r="BJ401" s="89"/>
      <c r="BK401" s="89"/>
      <c r="BL401" s="89"/>
      <c r="BM401" s="6"/>
      <c r="BN401" s="6"/>
      <c r="BO401" s="6"/>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Y401" s="92"/>
      <c r="DZ401" s="5"/>
      <c r="EA401" s="5"/>
      <c r="EB401" s="5"/>
      <c r="EC401" s="5"/>
      <c r="ED401" s="5"/>
      <c r="EE401" s="5"/>
      <c r="EF401" s="92"/>
    </row>
    <row r="402" spans="1:136" ht="13.5" customHeight="1" x14ac:dyDescent="0.2">
      <c r="F402" s="9"/>
      <c r="G402" s="9"/>
      <c r="H402" s="9"/>
      <c r="I402" s="9"/>
      <c r="J402" s="9"/>
      <c r="K402" s="9"/>
      <c r="L402" s="9"/>
      <c r="M402" s="9"/>
      <c r="N402" s="9"/>
      <c r="O402" s="9"/>
      <c r="P402" s="9"/>
      <c r="Q402" s="9"/>
      <c r="R402" s="9"/>
      <c r="S402" s="9"/>
      <c r="T402" s="9"/>
      <c r="U402" s="9"/>
      <c r="V402" s="9"/>
      <c r="W402" s="97"/>
      <c r="AG402" s="98"/>
      <c r="AK402" s="99"/>
      <c r="AN402" s="38"/>
      <c r="AO402" s="38"/>
      <c r="AP402" s="38"/>
      <c r="AQ402" s="38"/>
      <c r="AR402" s="38"/>
      <c r="AS402" s="38"/>
      <c r="AT402" s="38"/>
      <c r="AU402" s="38"/>
      <c r="AV402" s="38"/>
      <c r="AW402" s="38"/>
      <c r="AX402" s="86"/>
      <c r="AZ402" s="38"/>
      <c r="BA402" s="38"/>
      <c r="BB402" s="38"/>
      <c r="BD402" s="38"/>
      <c r="BE402" s="38"/>
      <c r="BG402" s="38"/>
      <c r="BH402" s="38"/>
      <c r="BI402" s="38"/>
      <c r="BK402" s="38"/>
      <c r="BL402" s="38"/>
      <c r="BN402" s="38"/>
      <c r="BO402" s="38"/>
      <c r="BP402" s="86"/>
      <c r="BQ402" s="86"/>
      <c r="BR402" s="86"/>
      <c r="BS402" s="86"/>
      <c r="BT402" s="86"/>
      <c r="BU402" s="86"/>
      <c r="BV402" s="86"/>
      <c r="BW402" s="86"/>
      <c r="BX402" s="86"/>
      <c r="BY402" s="86"/>
      <c r="BZ402" s="86"/>
      <c r="CA402" s="86"/>
      <c r="CB402" s="86"/>
      <c r="CC402" s="86"/>
      <c r="CD402" s="86"/>
      <c r="CE402" s="86"/>
      <c r="CF402" s="86"/>
      <c r="CG402" s="86"/>
      <c r="CH402" s="86"/>
      <c r="CI402" s="86"/>
      <c r="CJ402" s="86"/>
      <c r="CK402" s="86"/>
      <c r="CL402" s="86"/>
      <c r="CM402" s="86"/>
      <c r="CN402" s="86"/>
      <c r="CO402" s="86"/>
      <c r="CP402" s="86"/>
      <c r="CQ402" s="86"/>
      <c r="CR402" s="86"/>
      <c r="CS402" s="86"/>
      <c r="CT402" s="86"/>
      <c r="CU402" s="86"/>
      <c r="CV402" s="86"/>
      <c r="CW402" s="86"/>
      <c r="CX402" s="86"/>
      <c r="CY402" s="86"/>
      <c r="CZ402" s="86"/>
      <c r="DA402" s="86"/>
      <c r="DB402" s="86"/>
      <c r="DC402" s="86"/>
      <c r="DD402" s="86"/>
      <c r="DE402" s="86"/>
      <c r="DF402" s="86"/>
      <c r="DG402" s="86"/>
      <c r="DH402" s="86"/>
      <c r="DI402" s="86"/>
      <c r="DJ402" s="86"/>
      <c r="DK402" s="86"/>
      <c r="DL402" s="86"/>
      <c r="DM402" s="9"/>
    </row>
    <row r="403" spans="1:136" ht="13.5" customHeight="1" x14ac:dyDescent="0.2">
      <c r="F403" s="9"/>
      <c r="G403" s="9"/>
      <c r="H403" s="9"/>
      <c r="I403" s="9"/>
      <c r="J403" s="9"/>
      <c r="K403" s="9"/>
      <c r="L403" s="9"/>
      <c r="M403" s="9"/>
      <c r="N403" s="9"/>
      <c r="O403" s="9"/>
      <c r="P403" s="9"/>
      <c r="Q403" s="9"/>
      <c r="R403" s="9"/>
      <c r="S403" s="9"/>
      <c r="T403" s="9"/>
      <c r="U403" s="9"/>
      <c r="V403" s="9"/>
      <c r="W403" s="97"/>
      <c r="AG403" s="98"/>
      <c r="AK403" s="99"/>
      <c r="AN403" s="38"/>
      <c r="AO403" s="38"/>
      <c r="AP403" s="38"/>
      <c r="AQ403" s="38"/>
      <c r="AR403" s="38"/>
      <c r="AS403" s="38"/>
      <c r="AT403" s="38"/>
      <c r="AU403" s="38"/>
      <c r="AV403" s="38"/>
      <c r="AW403" s="38"/>
      <c r="AX403" s="86"/>
      <c r="AZ403" s="38"/>
      <c r="BA403" s="38"/>
      <c r="BB403" s="38"/>
      <c r="BD403" s="38"/>
      <c r="BE403" s="38"/>
      <c r="BG403" s="38"/>
      <c r="BH403" s="38"/>
      <c r="BI403" s="38"/>
      <c r="BK403" s="38"/>
      <c r="BL403" s="38"/>
      <c r="BN403" s="38"/>
      <c r="BO403" s="38"/>
      <c r="BP403" s="86"/>
      <c r="BQ403" s="86"/>
      <c r="BR403" s="86"/>
      <c r="BS403" s="86"/>
      <c r="BT403" s="86"/>
      <c r="BU403" s="86"/>
      <c r="BV403" s="86"/>
      <c r="BW403" s="86"/>
      <c r="BX403" s="86"/>
      <c r="BY403" s="86"/>
      <c r="BZ403" s="86"/>
      <c r="CA403" s="86"/>
      <c r="CB403" s="86"/>
      <c r="CC403" s="86"/>
      <c r="CD403" s="86"/>
      <c r="CE403" s="86"/>
      <c r="CF403" s="86"/>
      <c r="CG403" s="86"/>
      <c r="CH403" s="86"/>
      <c r="CI403" s="86"/>
      <c r="CJ403" s="86"/>
      <c r="CK403" s="86"/>
      <c r="CL403" s="86"/>
      <c r="CM403" s="86"/>
      <c r="CN403" s="86"/>
      <c r="CO403" s="86"/>
      <c r="CP403" s="86"/>
      <c r="CQ403" s="86"/>
      <c r="CR403" s="86"/>
      <c r="CS403" s="86"/>
      <c r="CT403" s="86"/>
      <c r="CU403" s="86"/>
      <c r="CV403" s="86"/>
      <c r="CW403" s="86"/>
      <c r="CX403" s="86"/>
      <c r="CY403" s="86"/>
      <c r="CZ403" s="86"/>
      <c r="DA403" s="86"/>
      <c r="DB403" s="86"/>
      <c r="DC403" s="86"/>
      <c r="DD403" s="86"/>
      <c r="DE403" s="86"/>
      <c r="DF403" s="86"/>
      <c r="DG403" s="86"/>
      <c r="DH403" s="86"/>
      <c r="DI403" s="86"/>
      <c r="DJ403" s="86"/>
      <c r="DK403" s="86"/>
      <c r="DL403" s="86"/>
      <c r="DM403" s="9"/>
    </row>
    <row r="404" spans="1:136" ht="13.5" customHeight="1" x14ac:dyDescent="0.2">
      <c r="F404" s="9"/>
      <c r="G404" s="9"/>
      <c r="H404" s="9"/>
      <c r="I404" s="9"/>
      <c r="J404" s="9"/>
      <c r="K404" s="9"/>
      <c r="L404" s="9"/>
      <c r="M404" s="9"/>
      <c r="N404" s="9"/>
      <c r="O404" s="9"/>
      <c r="P404" s="9"/>
      <c r="Q404" s="9"/>
      <c r="R404" s="9"/>
      <c r="S404" s="9"/>
      <c r="T404" s="9"/>
      <c r="U404" s="9"/>
      <c r="V404" s="9"/>
      <c r="W404" s="97"/>
      <c r="AG404" s="98"/>
      <c r="AK404" s="99"/>
      <c r="AN404" s="38"/>
      <c r="AO404" s="38"/>
      <c r="AP404" s="38"/>
      <c r="AQ404" s="38"/>
      <c r="AR404" s="38"/>
      <c r="AS404" s="38"/>
      <c r="AT404" s="38"/>
      <c r="AU404" s="38"/>
      <c r="AV404" s="38"/>
      <c r="AW404" s="38"/>
      <c r="AX404" s="86"/>
      <c r="AZ404" s="38"/>
      <c r="BA404" s="38"/>
      <c r="BB404" s="38"/>
      <c r="BD404" s="38"/>
      <c r="BE404" s="38"/>
      <c r="BG404" s="38"/>
      <c r="BH404" s="38"/>
      <c r="BI404" s="38"/>
      <c r="BK404" s="38"/>
      <c r="BL404" s="38"/>
      <c r="BN404" s="38"/>
      <c r="BO404" s="38"/>
      <c r="BP404" s="86"/>
      <c r="BQ404" s="86"/>
      <c r="BR404" s="86"/>
      <c r="BS404" s="86"/>
      <c r="BT404" s="86"/>
      <c r="BU404" s="86"/>
      <c r="BV404" s="86"/>
      <c r="BW404" s="86"/>
      <c r="BX404" s="86"/>
      <c r="BY404" s="86"/>
      <c r="BZ404" s="86"/>
      <c r="CA404" s="86"/>
      <c r="CB404" s="86"/>
      <c r="CC404" s="86"/>
      <c r="CD404" s="86"/>
      <c r="CE404" s="86"/>
      <c r="CF404" s="86"/>
      <c r="CG404" s="86"/>
      <c r="CH404" s="86"/>
      <c r="CI404" s="86"/>
      <c r="CJ404" s="86"/>
      <c r="CK404" s="86"/>
      <c r="CL404" s="86"/>
      <c r="CM404" s="86"/>
      <c r="CN404" s="86"/>
      <c r="CO404" s="86"/>
      <c r="CP404" s="86"/>
      <c r="CQ404" s="86"/>
      <c r="CR404" s="86"/>
      <c r="CS404" s="86"/>
      <c r="CT404" s="86"/>
      <c r="CU404" s="86"/>
      <c r="CV404" s="86"/>
      <c r="CW404" s="86"/>
      <c r="CX404" s="86"/>
      <c r="CY404" s="86"/>
      <c r="CZ404" s="86"/>
      <c r="DA404" s="86"/>
      <c r="DB404" s="86"/>
      <c r="DC404" s="86"/>
      <c r="DD404" s="86"/>
      <c r="DE404" s="86"/>
      <c r="DF404" s="86"/>
      <c r="DG404" s="86"/>
      <c r="DH404" s="86"/>
      <c r="DI404" s="86"/>
      <c r="DJ404" s="86"/>
      <c r="DK404" s="86"/>
      <c r="DL404" s="86"/>
      <c r="DM404" s="9"/>
    </row>
    <row r="405" spans="1:136" ht="13.5" customHeight="1" thickBot="1" x14ac:dyDescent="0.25">
      <c r="A405" s="2" t="s">
        <v>447</v>
      </c>
      <c r="B405" s="2" t="s">
        <v>447</v>
      </c>
      <c r="C405" s="2" t="s">
        <v>447</v>
      </c>
      <c r="D405" s="2" t="s">
        <v>447</v>
      </c>
      <c r="E405" s="2" t="s">
        <v>447</v>
      </c>
      <c r="F405" s="2" t="s">
        <v>447</v>
      </c>
      <c r="G405" s="2" t="s">
        <v>447</v>
      </c>
      <c r="H405" s="2" t="s">
        <v>447</v>
      </c>
      <c r="I405" s="2" t="s">
        <v>447</v>
      </c>
      <c r="J405" s="2" t="s">
        <v>447</v>
      </c>
      <c r="K405" s="2" t="s">
        <v>447</v>
      </c>
      <c r="L405" s="2" t="s">
        <v>447</v>
      </c>
      <c r="M405" s="2" t="s">
        <v>447</v>
      </c>
      <c r="N405" s="2" t="s">
        <v>447</v>
      </c>
      <c r="O405" s="2" t="s">
        <v>447</v>
      </c>
      <c r="P405" s="2" t="s">
        <v>447</v>
      </c>
      <c r="Q405" s="2" t="s">
        <v>447</v>
      </c>
      <c r="R405" s="2" t="s">
        <v>447</v>
      </c>
      <c r="S405" s="2" t="s">
        <v>447</v>
      </c>
      <c r="T405" s="2"/>
      <c r="U405" s="2"/>
      <c r="V405" s="2"/>
      <c r="W405" s="100" t="s">
        <v>447</v>
      </c>
      <c r="X405" s="101" t="s">
        <v>447</v>
      </c>
      <c r="Y405" s="101"/>
      <c r="Z405" s="101"/>
      <c r="AA405" s="101"/>
      <c r="AB405" s="101" t="s">
        <v>447</v>
      </c>
      <c r="AC405" s="101" t="s">
        <v>447</v>
      </c>
      <c r="AD405" s="101" t="s">
        <v>447</v>
      </c>
      <c r="AE405" s="101" t="s">
        <v>447</v>
      </c>
      <c r="AF405" s="101" t="s">
        <v>447</v>
      </c>
      <c r="AG405" s="102" t="s">
        <v>447</v>
      </c>
      <c r="AH405" s="101" t="s">
        <v>447</v>
      </c>
      <c r="AI405" s="101" t="s">
        <v>447</v>
      </c>
      <c r="AJ405" s="101" t="s">
        <v>447</v>
      </c>
      <c r="AK405" s="103" t="s">
        <v>447</v>
      </c>
      <c r="AL405" s="2" t="s">
        <v>447</v>
      </c>
      <c r="AM405" s="2" t="s">
        <v>447</v>
      </c>
      <c r="AN405" s="2" t="s">
        <v>447</v>
      </c>
      <c r="AO405" s="2" t="s">
        <v>447</v>
      </c>
      <c r="AP405" s="2" t="s">
        <v>447</v>
      </c>
      <c r="AQ405" s="2" t="s">
        <v>447</v>
      </c>
      <c r="AR405" s="2" t="s">
        <v>447</v>
      </c>
      <c r="AS405" s="2" t="s">
        <v>447</v>
      </c>
      <c r="AT405" s="2" t="s">
        <v>447</v>
      </c>
      <c r="AU405" s="2"/>
      <c r="AV405" s="2" t="s">
        <v>447</v>
      </c>
      <c r="AW405" s="2" t="s">
        <v>447</v>
      </c>
      <c r="AY405" s="2" t="s">
        <v>447</v>
      </c>
      <c r="AZ405" s="2" t="s">
        <v>447</v>
      </c>
      <c r="BA405" s="2" t="s">
        <v>447</v>
      </c>
      <c r="BB405" s="2"/>
      <c r="BC405" s="2" t="s">
        <v>447</v>
      </c>
      <c r="BD405" s="2" t="s">
        <v>447</v>
      </c>
      <c r="BE405" s="2" t="s">
        <v>447</v>
      </c>
      <c r="BF405" s="2" t="s">
        <v>447</v>
      </c>
      <c r="BG405" s="2" t="s">
        <v>447</v>
      </c>
      <c r="BH405" s="2" t="s">
        <v>447</v>
      </c>
      <c r="BI405" s="2"/>
      <c r="BJ405" s="2" t="s">
        <v>447</v>
      </c>
      <c r="BK405" s="2" t="s">
        <v>447</v>
      </c>
      <c r="BL405" s="2" t="s">
        <v>447</v>
      </c>
      <c r="BM405" s="2" t="s">
        <v>447</v>
      </c>
      <c r="BN405" s="2" t="s">
        <v>447</v>
      </c>
      <c r="BO405" s="2" t="s">
        <v>447</v>
      </c>
      <c r="DM405" s="2" t="s">
        <v>447</v>
      </c>
      <c r="DN405" s="2" t="s">
        <v>447</v>
      </c>
      <c r="DO405" s="2" t="s">
        <v>447</v>
      </c>
      <c r="DP405" s="2" t="s">
        <v>447</v>
      </c>
      <c r="DQ405" s="2" t="s">
        <v>447</v>
      </c>
      <c r="DR405" s="2" t="s">
        <v>447</v>
      </c>
      <c r="DS405" s="2" t="s">
        <v>447</v>
      </c>
      <c r="DT405" s="2" t="s">
        <v>447</v>
      </c>
      <c r="DU405" s="2" t="s">
        <v>447</v>
      </c>
      <c r="DV405" s="2" t="s">
        <v>447</v>
      </c>
      <c r="DW405" s="2" t="s">
        <v>447</v>
      </c>
      <c r="DX405" s="2" t="s">
        <v>447</v>
      </c>
      <c r="DY405" s="2" t="s">
        <v>447</v>
      </c>
      <c r="DZ405" s="2" t="s">
        <v>447</v>
      </c>
      <c r="EA405" s="2" t="s">
        <v>447</v>
      </c>
      <c r="EB405" s="2" t="s">
        <v>447</v>
      </c>
      <c r="EC405" s="2" t="s">
        <v>447</v>
      </c>
      <c r="ED405" s="2" t="s">
        <v>447</v>
      </c>
      <c r="EE405" s="2" t="s">
        <v>447</v>
      </c>
      <c r="EF405" s="2" t="s">
        <v>447</v>
      </c>
    </row>
    <row r="406" spans="1:136" ht="13.5" customHeight="1" x14ac:dyDescent="0.2">
      <c r="L406" s="2"/>
      <c r="M406" s="2"/>
      <c r="N406" s="2"/>
      <c r="O406" s="2"/>
      <c r="P406" s="2"/>
      <c r="Q406" s="2"/>
      <c r="R406" s="2"/>
      <c r="S406" s="2"/>
      <c r="T406" s="2"/>
      <c r="U406" s="2"/>
      <c r="V406" s="2"/>
      <c r="W406" s="6"/>
      <c r="X406" s="6"/>
      <c r="Y406" s="6"/>
      <c r="Z406" s="6"/>
      <c r="AA406" s="6"/>
      <c r="AB406" s="6"/>
      <c r="AC406" s="6"/>
      <c r="AD406" s="6"/>
      <c r="AE406" s="6"/>
      <c r="AF406" s="6"/>
      <c r="AG406" s="83"/>
      <c r="AH406" s="6"/>
      <c r="AI406" s="6"/>
      <c r="AJ406" s="6"/>
      <c r="AK406" s="6"/>
      <c r="AL406" s="6"/>
      <c r="AM406" s="6"/>
      <c r="AN406" s="6"/>
      <c r="AO406" s="6"/>
      <c r="AP406" s="6"/>
      <c r="AQ406" s="6"/>
      <c r="AR406" s="6"/>
      <c r="AS406" s="6"/>
      <c r="AT406" s="6"/>
      <c r="AU406" s="6"/>
      <c r="AV406" s="6"/>
      <c r="AW406" s="6"/>
      <c r="AY406" s="6"/>
      <c r="AZ406" s="6"/>
      <c r="BA406" s="6"/>
      <c r="BB406" s="6"/>
      <c r="BC406" s="6"/>
      <c r="BD406" s="6"/>
      <c r="BE406" s="6"/>
      <c r="BF406" s="6"/>
      <c r="BG406" s="6"/>
      <c r="BH406" s="6"/>
      <c r="BI406" s="6"/>
      <c r="BJ406" s="6"/>
      <c r="BK406" s="6"/>
      <c r="BL406" s="6"/>
      <c r="BM406" s="6"/>
      <c r="BN406" s="6"/>
      <c r="BO406" s="6"/>
    </row>
    <row r="407" spans="1:136" ht="13.5" customHeight="1" x14ac:dyDescent="0.2">
      <c r="L407" s="2"/>
      <c r="M407" s="2"/>
      <c r="N407" s="2"/>
      <c r="O407" s="2"/>
      <c r="P407" s="2"/>
      <c r="Q407" s="2"/>
      <c r="R407" s="2"/>
      <c r="S407" s="2"/>
      <c r="T407" s="2"/>
      <c r="U407" s="2"/>
      <c r="V407" s="2"/>
      <c r="W407" s="6"/>
      <c r="X407" s="6"/>
      <c r="Y407" s="6"/>
      <c r="Z407" s="6"/>
      <c r="AA407" s="6"/>
      <c r="AB407" s="6"/>
      <c r="AC407" s="6"/>
      <c r="AD407" s="6"/>
      <c r="AE407" s="6"/>
      <c r="AF407" s="6"/>
      <c r="AG407" s="2"/>
      <c r="AH407" s="6"/>
      <c r="AI407" s="6"/>
      <c r="AJ407" s="6"/>
      <c r="AK407" s="6"/>
      <c r="AL407" s="6"/>
      <c r="AM407" s="6"/>
      <c r="AN407" s="6"/>
      <c r="AO407" s="6"/>
      <c r="AP407" s="6"/>
      <c r="AQ407" s="6"/>
      <c r="AR407" s="6"/>
      <c r="AS407" s="6"/>
      <c r="AT407" s="6"/>
      <c r="AU407" s="6"/>
      <c r="AV407" s="6"/>
      <c r="AW407" s="6"/>
      <c r="AY407" s="6"/>
      <c r="AZ407" s="6"/>
      <c r="BA407" s="6"/>
      <c r="BB407" s="6"/>
      <c r="BC407" s="6"/>
      <c r="BD407" s="6"/>
      <c r="BE407" s="6"/>
      <c r="BF407" s="6"/>
      <c r="BG407" s="6"/>
      <c r="BH407" s="6"/>
      <c r="BI407" s="6"/>
      <c r="BJ407" s="6"/>
      <c r="BK407" s="6"/>
      <c r="BL407" s="6"/>
      <c r="BM407" s="6"/>
      <c r="BN407" s="6"/>
      <c r="BO407" s="6"/>
    </row>
    <row r="408" spans="1:136" ht="13.5" customHeight="1" x14ac:dyDescent="0.2">
      <c r="L408" s="2"/>
      <c r="M408" s="2"/>
      <c r="N408" s="2"/>
      <c r="O408" s="2"/>
      <c r="P408" s="2"/>
      <c r="Q408" s="2"/>
      <c r="R408" s="2"/>
      <c r="S408" s="2"/>
      <c r="T408" s="2"/>
      <c r="U408" s="2"/>
      <c r="V408" s="2"/>
      <c r="W408" s="6"/>
      <c r="X408" s="6"/>
      <c r="Y408" s="6"/>
      <c r="Z408" s="6"/>
      <c r="AA408" s="6"/>
      <c r="AB408" s="6"/>
      <c r="AC408" s="6"/>
      <c r="AD408" s="6"/>
      <c r="AE408" s="6"/>
      <c r="AF408" s="6"/>
      <c r="AG408" s="2"/>
      <c r="AH408" s="6"/>
      <c r="AI408" s="6"/>
      <c r="AJ408" s="6"/>
      <c r="AK408" s="6"/>
      <c r="AL408" s="6"/>
      <c r="AM408" s="6"/>
      <c r="AN408" s="6"/>
      <c r="AO408" s="6"/>
      <c r="AP408" s="6"/>
      <c r="AQ408" s="6"/>
      <c r="AR408" s="6"/>
      <c r="AS408" s="6"/>
      <c r="AT408" s="6"/>
      <c r="AU408" s="6"/>
      <c r="AV408" s="6"/>
      <c r="AW408" s="6"/>
      <c r="AY408" s="6"/>
      <c r="AZ408" s="6"/>
      <c r="BA408" s="6"/>
      <c r="BB408" s="6"/>
      <c r="BC408" s="6"/>
      <c r="BD408" s="6"/>
      <c r="BE408" s="6"/>
      <c r="BF408" s="6"/>
      <c r="BG408" s="6"/>
      <c r="BH408" s="6"/>
      <c r="BI408" s="6"/>
      <c r="BJ408" s="6"/>
      <c r="BK408" s="6"/>
      <c r="BL408" s="6"/>
      <c r="BM408" s="6"/>
      <c r="BN408" s="6"/>
      <c r="BO408" s="6"/>
    </row>
    <row r="409" spans="1:136" ht="13.5" customHeight="1" x14ac:dyDescent="0.2">
      <c r="L409" s="2"/>
      <c r="M409" s="2"/>
      <c r="N409" s="2"/>
      <c r="O409" s="2"/>
      <c r="P409" s="2"/>
      <c r="Q409" s="2"/>
      <c r="R409" s="2"/>
      <c r="S409" s="2"/>
      <c r="T409" s="2"/>
      <c r="U409" s="2"/>
      <c r="V409" s="2"/>
      <c r="W409" s="6"/>
      <c r="X409" s="6"/>
      <c r="Y409" s="6"/>
      <c r="Z409" s="6"/>
      <c r="AA409" s="6"/>
      <c r="AB409" s="6"/>
      <c r="AC409" s="6"/>
      <c r="AD409" s="6"/>
      <c r="AE409" s="6"/>
      <c r="AF409" s="6"/>
      <c r="AG409" s="2"/>
      <c r="AH409" s="6"/>
      <c r="AI409" s="6"/>
      <c r="AJ409" s="6"/>
      <c r="AK409" s="6"/>
      <c r="AL409" s="6"/>
      <c r="AM409" s="6"/>
      <c r="AN409" s="6"/>
      <c r="AO409" s="6"/>
      <c r="AP409" s="6"/>
      <c r="AQ409" s="6"/>
      <c r="AR409" s="6"/>
      <c r="AS409" s="6"/>
      <c r="AT409" s="6"/>
      <c r="AU409" s="6"/>
      <c r="AV409" s="6"/>
      <c r="AW409" s="6"/>
      <c r="AY409" s="6"/>
      <c r="AZ409" s="6"/>
      <c r="BA409" s="6"/>
      <c r="BB409" s="6"/>
      <c r="BC409" s="6"/>
      <c r="BD409" s="6"/>
      <c r="BE409" s="6"/>
      <c r="BF409" s="6"/>
      <c r="BG409" s="6"/>
      <c r="BH409" s="6"/>
      <c r="BI409" s="6"/>
      <c r="BJ409" s="6"/>
      <c r="BK409" s="6"/>
      <c r="BL409" s="6"/>
      <c r="BM409" s="6"/>
      <c r="BN409" s="6"/>
      <c r="BO409" s="6"/>
    </row>
    <row r="410" spans="1:136" ht="13.5" customHeight="1" x14ac:dyDescent="0.2">
      <c r="L410" s="2"/>
      <c r="M410" s="2"/>
      <c r="N410" s="2"/>
      <c r="O410" s="2"/>
      <c r="P410" s="2"/>
      <c r="Q410" s="2"/>
      <c r="R410" s="2"/>
      <c r="S410" s="2"/>
      <c r="T410" s="2"/>
      <c r="U410" s="2"/>
      <c r="V410" s="2"/>
      <c r="W410" s="6"/>
      <c r="X410" s="6"/>
      <c r="Y410" s="6"/>
      <c r="Z410" s="6"/>
      <c r="AA410" s="6"/>
      <c r="AB410" s="6"/>
      <c r="AC410" s="6"/>
      <c r="AD410" s="6"/>
      <c r="AE410" s="6"/>
      <c r="AF410" s="6"/>
      <c r="AG410" s="2"/>
      <c r="AH410" s="6"/>
      <c r="AI410" s="6"/>
      <c r="AJ410" s="6"/>
      <c r="AK410" s="6"/>
      <c r="AL410" s="6"/>
      <c r="AM410" s="6"/>
      <c r="AN410" s="6"/>
      <c r="AO410" s="6"/>
      <c r="AP410" s="6"/>
      <c r="AQ410" s="6"/>
      <c r="AR410" s="6"/>
      <c r="AS410" s="6"/>
      <c r="AT410" s="6"/>
      <c r="AU410" s="6"/>
      <c r="AV410" s="6"/>
      <c r="AW410" s="6"/>
      <c r="AY410" s="6"/>
      <c r="AZ410" s="6"/>
      <c r="BA410" s="6"/>
      <c r="BB410" s="6"/>
      <c r="BC410" s="6"/>
      <c r="BD410" s="6"/>
      <c r="BE410" s="6"/>
      <c r="BF410" s="6"/>
      <c r="BG410" s="6"/>
      <c r="BH410" s="6"/>
      <c r="BI410" s="6"/>
      <c r="BJ410" s="6"/>
      <c r="BK410" s="6"/>
      <c r="BL410" s="6"/>
      <c r="BM410" s="6"/>
      <c r="BN410" s="6"/>
      <c r="BO410" s="6"/>
    </row>
    <row r="411" spans="1:136" ht="13.5" customHeight="1" x14ac:dyDescent="0.2">
      <c r="L411" s="2"/>
      <c r="M411" s="2"/>
      <c r="N411" s="2"/>
      <c r="O411" s="2"/>
      <c r="P411" s="2"/>
      <c r="Q411" s="2"/>
      <c r="R411" s="2"/>
      <c r="S411" s="2"/>
      <c r="T411" s="2"/>
      <c r="U411" s="2"/>
      <c r="V411" s="2"/>
      <c r="W411" s="6"/>
      <c r="X411" s="6"/>
      <c r="Y411" s="6"/>
      <c r="Z411" s="6"/>
      <c r="AA411" s="6"/>
      <c r="AB411" s="6"/>
      <c r="AC411" s="6"/>
      <c r="AD411" s="6"/>
      <c r="AE411" s="6"/>
      <c r="AF411" s="6"/>
      <c r="AG411" s="2"/>
      <c r="AH411" s="6"/>
      <c r="AI411" s="6"/>
      <c r="AJ411" s="6"/>
      <c r="AK411" s="6"/>
      <c r="AL411" s="6"/>
      <c r="AM411" s="6"/>
      <c r="AN411" s="6"/>
      <c r="AO411" s="6"/>
      <c r="AP411" s="6"/>
      <c r="AQ411" s="6"/>
      <c r="AR411" s="6"/>
      <c r="AS411" s="6"/>
      <c r="AT411" s="6"/>
      <c r="AU411" s="6"/>
      <c r="AV411" s="6"/>
      <c r="AW411" s="6"/>
      <c r="AY411" s="6"/>
      <c r="AZ411" s="6"/>
      <c r="BA411" s="6"/>
      <c r="BB411" s="6"/>
      <c r="BC411" s="6"/>
      <c r="BD411" s="6"/>
      <c r="BE411" s="6"/>
      <c r="BF411" s="6"/>
      <c r="BG411" s="6"/>
      <c r="BH411" s="6"/>
      <c r="BI411" s="6"/>
      <c r="BJ411" s="6"/>
      <c r="BK411" s="6"/>
      <c r="BL411" s="6"/>
      <c r="BM411" s="6"/>
      <c r="BN411" s="6"/>
      <c r="BO411" s="6"/>
    </row>
    <row r="412" spans="1:136" ht="13.5" customHeight="1" x14ac:dyDescent="0.2">
      <c r="L412" s="2"/>
      <c r="M412" s="2"/>
      <c r="N412" s="2"/>
      <c r="O412" s="2"/>
      <c r="P412" s="2"/>
      <c r="Q412" s="2"/>
      <c r="R412" s="2"/>
      <c r="S412" s="2"/>
      <c r="T412" s="2"/>
      <c r="U412" s="2"/>
      <c r="V412" s="2"/>
      <c r="W412" s="6"/>
      <c r="X412" s="6"/>
      <c r="Y412" s="6"/>
      <c r="Z412" s="6"/>
      <c r="AA412" s="6"/>
      <c r="AB412" s="6"/>
      <c r="AC412" s="6"/>
      <c r="AD412" s="6"/>
      <c r="AE412" s="6"/>
      <c r="AF412" s="6"/>
      <c r="AG412" s="2"/>
      <c r="AH412" s="6"/>
      <c r="AI412" s="6"/>
      <c r="AJ412" s="6"/>
      <c r="AK412" s="6"/>
      <c r="AL412" s="6"/>
      <c r="AM412" s="6"/>
      <c r="AN412" s="6"/>
      <c r="AO412" s="6"/>
      <c r="AP412" s="6"/>
      <c r="AQ412" s="6"/>
      <c r="AR412" s="6"/>
      <c r="AS412" s="6"/>
      <c r="AT412" s="6"/>
      <c r="AU412" s="6"/>
      <c r="AV412" s="6"/>
      <c r="AW412" s="6"/>
      <c r="AY412" s="6"/>
      <c r="AZ412" s="6"/>
      <c r="BA412" s="6"/>
      <c r="BB412" s="6"/>
      <c r="BC412" s="6"/>
      <c r="BD412" s="6"/>
      <c r="BE412" s="6"/>
      <c r="BF412" s="6"/>
      <c r="BG412" s="6"/>
      <c r="BH412" s="6"/>
      <c r="BI412" s="6"/>
      <c r="BJ412" s="6"/>
      <c r="BK412" s="6"/>
      <c r="BL412" s="6"/>
      <c r="BM412" s="6"/>
      <c r="BN412" s="6"/>
      <c r="BO412" s="6"/>
    </row>
    <row r="413" spans="1:136" ht="13.5" customHeight="1" x14ac:dyDescent="0.2">
      <c r="L413" s="2"/>
      <c r="M413" s="2"/>
      <c r="N413" s="2"/>
      <c r="O413" s="2"/>
      <c r="P413" s="2"/>
      <c r="Q413" s="2"/>
      <c r="R413" s="2"/>
      <c r="S413" s="2"/>
      <c r="T413" s="2"/>
      <c r="U413" s="2"/>
      <c r="V413" s="2"/>
      <c r="W413" s="6"/>
      <c r="X413" s="6"/>
      <c r="Y413" s="6"/>
      <c r="Z413" s="6"/>
      <c r="AA413" s="6"/>
      <c r="AB413" s="6"/>
      <c r="AC413" s="6"/>
      <c r="AD413" s="6"/>
      <c r="AE413" s="6"/>
      <c r="AF413" s="6"/>
      <c r="AG413" s="2"/>
      <c r="AH413" s="6"/>
      <c r="AI413" s="6"/>
      <c r="AJ413" s="6"/>
      <c r="AK413" s="6"/>
      <c r="AL413" s="6"/>
      <c r="AM413" s="6"/>
      <c r="AN413" s="6"/>
      <c r="AO413" s="6"/>
      <c r="AP413" s="6"/>
      <c r="AQ413" s="6"/>
      <c r="AR413" s="6"/>
      <c r="AS413" s="6"/>
      <c r="AT413" s="6"/>
      <c r="AU413" s="6"/>
      <c r="AV413" s="6"/>
      <c r="AW413" s="6"/>
      <c r="AY413" s="6"/>
      <c r="AZ413" s="6"/>
      <c r="BA413" s="6"/>
      <c r="BB413" s="6"/>
      <c r="BC413" s="6"/>
      <c r="BD413" s="6"/>
      <c r="BE413" s="6"/>
      <c r="BF413" s="6"/>
      <c r="BG413" s="6"/>
      <c r="BH413" s="6"/>
      <c r="BI413" s="6"/>
      <c r="BJ413" s="6"/>
      <c r="BK413" s="6"/>
      <c r="BL413" s="6"/>
      <c r="BM413" s="6"/>
      <c r="BN413" s="6"/>
      <c r="BO413" s="6"/>
    </row>
    <row r="414" spans="1:136" ht="13.5" customHeight="1" x14ac:dyDescent="0.2">
      <c r="L414" s="2"/>
      <c r="M414" s="2"/>
      <c r="N414" s="2"/>
      <c r="O414" s="2"/>
      <c r="P414" s="2"/>
      <c r="Q414" s="2"/>
      <c r="R414" s="2"/>
      <c r="S414" s="2"/>
      <c r="T414" s="2"/>
      <c r="U414" s="2"/>
      <c r="V414" s="2"/>
      <c r="W414" s="6"/>
      <c r="X414" s="6"/>
      <c r="Y414" s="6"/>
      <c r="Z414" s="6"/>
      <c r="AA414" s="6"/>
      <c r="AB414" s="6"/>
      <c r="AC414" s="6"/>
      <c r="AD414" s="6"/>
      <c r="AE414" s="6"/>
      <c r="AF414" s="6"/>
      <c r="AG414" s="2"/>
      <c r="AH414" s="6"/>
      <c r="AI414" s="6"/>
      <c r="AJ414" s="6"/>
      <c r="AK414" s="6"/>
      <c r="AL414" s="6"/>
      <c r="AM414" s="6"/>
      <c r="AN414" s="6"/>
      <c r="AO414" s="6"/>
      <c r="AP414" s="6"/>
      <c r="AQ414" s="6"/>
      <c r="AR414" s="6"/>
      <c r="AS414" s="6"/>
      <c r="AT414" s="6"/>
      <c r="AU414" s="6"/>
      <c r="AV414" s="6"/>
      <c r="AW414" s="6"/>
      <c r="AY414" s="6"/>
      <c r="AZ414" s="6"/>
      <c r="BA414" s="6"/>
      <c r="BB414" s="6"/>
      <c r="BC414" s="6"/>
      <c r="BD414" s="6"/>
      <c r="BE414" s="6"/>
      <c r="BF414" s="6"/>
      <c r="BG414" s="6"/>
      <c r="BH414" s="6"/>
      <c r="BI414" s="6"/>
      <c r="BJ414" s="6"/>
      <c r="BK414" s="6"/>
      <c r="BL414" s="6"/>
      <c r="BM414" s="6"/>
      <c r="BN414" s="6"/>
      <c r="BO414" s="6"/>
    </row>
    <row r="415" spans="1:136" ht="13.5" customHeight="1" x14ac:dyDescent="0.2">
      <c r="L415" s="2"/>
      <c r="M415" s="2"/>
      <c r="N415" s="2"/>
      <c r="O415" s="2"/>
      <c r="P415" s="2"/>
      <c r="Q415" s="2"/>
      <c r="R415" s="2"/>
      <c r="S415" s="2"/>
      <c r="T415" s="2"/>
      <c r="U415" s="2"/>
      <c r="V415" s="2"/>
      <c r="W415" s="6"/>
      <c r="X415" s="6"/>
      <c r="Y415" s="6"/>
      <c r="Z415" s="6"/>
      <c r="AA415" s="6"/>
      <c r="AB415" s="6"/>
      <c r="AC415" s="6"/>
      <c r="AD415" s="6"/>
      <c r="AE415" s="6"/>
      <c r="AF415" s="6"/>
      <c r="AG415" s="2"/>
      <c r="AH415" s="6"/>
      <c r="AI415" s="6"/>
      <c r="AJ415" s="6"/>
      <c r="AK415" s="6"/>
      <c r="AL415" s="6"/>
      <c r="AM415" s="6"/>
      <c r="AN415" s="6"/>
      <c r="AO415" s="6"/>
      <c r="AP415" s="6"/>
      <c r="AQ415" s="6"/>
      <c r="AR415" s="6"/>
      <c r="AS415" s="6"/>
      <c r="AT415" s="6"/>
      <c r="AU415" s="6"/>
      <c r="AV415" s="6"/>
      <c r="AW415" s="6"/>
      <c r="AY415" s="6"/>
      <c r="AZ415" s="6"/>
      <c r="BA415" s="6"/>
      <c r="BB415" s="6"/>
      <c r="BC415" s="6"/>
      <c r="BD415" s="6"/>
      <c r="BE415" s="6"/>
      <c r="BF415" s="6"/>
      <c r="BG415" s="6"/>
      <c r="BH415" s="6"/>
      <c r="BI415" s="6"/>
      <c r="BJ415" s="6"/>
      <c r="BK415" s="6"/>
      <c r="BL415" s="6"/>
      <c r="BM415" s="6"/>
      <c r="BN415" s="6"/>
      <c r="BO415" s="6"/>
    </row>
    <row r="416" spans="1:136" ht="13.5" customHeight="1" x14ac:dyDescent="0.2">
      <c r="L416" s="2"/>
      <c r="M416" s="2"/>
      <c r="N416" s="2"/>
      <c r="O416" s="2"/>
      <c r="P416" s="2"/>
      <c r="Q416" s="2"/>
      <c r="R416" s="2"/>
      <c r="S416" s="2"/>
      <c r="T416" s="2"/>
      <c r="U416" s="2"/>
      <c r="V416" s="2"/>
      <c r="W416" s="6"/>
      <c r="X416" s="6"/>
      <c r="Y416" s="6"/>
      <c r="Z416" s="6"/>
      <c r="AA416" s="6"/>
      <c r="AB416" s="6"/>
      <c r="AC416" s="6"/>
      <c r="AD416" s="6"/>
      <c r="AE416" s="6"/>
      <c r="AF416" s="6"/>
      <c r="AG416" s="2"/>
      <c r="AH416" s="6"/>
      <c r="AI416" s="6"/>
      <c r="AJ416" s="6"/>
      <c r="AK416" s="6"/>
      <c r="AL416" s="6"/>
      <c r="AM416" s="6"/>
      <c r="AN416" s="6"/>
      <c r="AO416" s="6"/>
      <c r="AP416" s="6"/>
      <c r="AQ416" s="6"/>
      <c r="AR416" s="6"/>
      <c r="AS416" s="6"/>
      <c r="AT416" s="6"/>
      <c r="AU416" s="6"/>
      <c r="AV416" s="6"/>
      <c r="AW416" s="6"/>
      <c r="AY416" s="6"/>
      <c r="AZ416" s="6"/>
      <c r="BA416" s="6"/>
      <c r="BB416" s="6"/>
      <c r="BC416" s="6"/>
      <c r="BD416" s="6"/>
      <c r="BE416" s="6"/>
      <c r="BF416" s="6"/>
      <c r="BG416" s="6"/>
      <c r="BH416" s="6"/>
      <c r="BI416" s="6"/>
      <c r="BJ416" s="6"/>
      <c r="BK416" s="6"/>
      <c r="BL416" s="6"/>
      <c r="BM416" s="6"/>
      <c r="BN416" s="6"/>
      <c r="BO416" s="6"/>
    </row>
    <row r="417" spans="12:117" ht="13.5" customHeight="1" x14ac:dyDescent="0.2">
      <c r="L417" s="2"/>
      <c r="M417" s="2"/>
      <c r="N417" s="2"/>
      <c r="O417" s="2"/>
      <c r="P417" s="2"/>
      <c r="Q417" s="2"/>
      <c r="R417" s="2"/>
      <c r="S417" s="2"/>
      <c r="T417" s="2"/>
      <c r="U417" s="2"/>
      <c r="V417" s="2"/>
      <c r="W417" s="6"/>
      <c r="X417" s="6"/>
      <c r="Y417" s="6"/>
      <c r="Z417" s="6"/>
      <c r="AA417" s="6"/>
      <c r="AB417" s="6"/>
      <c r="AC417" s="6"/>
      <c r="AD417" s="6"/>
      <c r="AE417" s="6"/>
      <c r="AF417" s="6"/>
      <c r="AG417" s="2"/>
      <c r="AH417" s="6"/>
      <c r="AI417" s="6"/>
      <c r="AJ417" s="6"/>
      <c r="AK417" s="6"/>
      <c r="AL417" s="6"/>
      <c r="AM417" s="6"/>
      <c r="AN417" s="6"/>
      <c r="AO417" s="6"/>
      <c r="AP417" s="6"/>
      <c r="AQ417" s="6"/>
      <c r="AR417" s="6"/>
      <c r="AS417" s="6"/>
      <c r="AT417" s="6"/>
      <c r="AU417" s="6"/>
      <c r="AV417" s="6"/>
      <c r="AW417" s="6"/>
      <c r="AY417" s="6"/>
      <c r="AZ417" s="6"/>
      <c r="BA417" s="6"/>
      <c r="BB417" s="6"/>
      <c r="BC417" s="6"/>
      <c r="BD417" s="6"/>
      <c r="BE417" s="6"/>
      <c r="BF417" s="6"/>
      <c r="BG417" s="6"/>
      <c r="BH417" s="6"/>
      <c r="BI417" s="6"/>
      <c r="BJ417" s="6"/>
      <c r="BK417" s="6"/>
      <c r="BL417" s="6"/>
      <c r="BM417" s="6"/>
      <c r="BN417" s="6"/>
      <c r="BO417" s="6"/>
    </row>
    <row r="418" spans="12:117" ht="13.5" customHeight="1" x14ac:dyDescent="0.2">
      <c r="L418" s="2"/>
      <c r="M418" s="2"/>
      <c r="N418" s="2"/>
      <c r="O418" s="2"/>
      <c r="P418" s="2"/>
      <c r="Q418" s="2"/>
      <c r="R418" s="2"/>
      <c r="S418" s="2"/>
      <c r="T418" s="2"/>
      <c r="U418" s="2"/>
      <c r="V418" s="2"/>
      <c r="W418" s="6"/>
      <c r="X418" s="6"/>
      <c r="Y418" s="6"/>
      <c r="Z418" s="6"/>
      <c r="AA418" s="6"/>
      <c r="AB418" s="6"/>
      <c r="AC418" s="6"/>
      <c r="AD418" s="6"/>
      <c r="AE418" s="6"/>
      <c r="AF418" s="6"/>
      <c r="AG418" s="2"/>
      <c r="AH418" s="6"/>
      <c r="AI418" s="6"/>
      <c r="AJ418" s="6"/>
      <c r="AK418" s="6"/>
      <c r="AL418" s="6"/>
      <c r="AM418" s="6"/>
      <c r="AN418" s="6"/>
      <c r="AO418" s="6"/>
      <c r="AP418" s="6"/>
      <c r="AQ418" s="6"/>
      <c r="AR418" s="6"/>
      <c r="AS418" s="6"/>
      <c r="AT418" s="6"/>
      <c r="AU418" s="6"/>
      <c r="AV418" s="6"/>
      <c r="AW418" s="6"/>
      <c r="AY418" s="6"/>
      <c r="AZ418" s="6"/>
      <c r="BA418" s="6"/>
      <c r="BB418" s="6"/>
      <c r="BC418" s="6"/>
      <c r="BD418" s="6"/>
      <c r="BE418" s="6"/>
      <c r="BF418" s="6"/>
      <c r="BG418" s="6"/>
      <c r="BH418" s="6"/>
      <c r="BI418" s="6"/>
      <c r="BJ418" s="6"/>
      <c r="BK418" s="6"/>
      <c r="BL418" s="6"/>
      <c r="BM418" s="6"/>
      <c r="BN418" s="6"/>
      <c r="BO418" s="6"/>
    </row>
    <row r="419" spans="12:117" ht="13.5" customHeight="1" x14ac:dyDescent="0.2">
      <c r="L419" s="2"/>
      <c r="M419" s="2"/>
      <c r="N419" s="2"/>
      <c r="O419" s="2"/>
      <c r="P419" s="2"/>
      <c r="Q419" s="2"/>
      <c r="R419" s="2"/>
      <c r="S419" s="2"/>
      <c r="T419" s="2"/>
      <c r="U419" s="2"/>
      <c r="V419" s="2"/>
      <c r="W419" s="6"/>
      <c r="X419" s="6"/>
      <c r="Y419" s="6"/>
      <c r="Z419" s="6"/>
      <c r="AA419" s="6"/>
      <c r="AB419" s="6"/>
      <c r="AC419" s="6"/>
      <c r="AD419" s="6"/>
      <c r="AE419" s="6"/>
      <c r="AF419" s="6"/>
      <c r="AG419" s="2"/>
      <c r="AH419" s="6"/>
      <c r="AI419" s="6"/>
      <c r="AJ419" s="6"/>
      <c r="AK419" s="6"/>
      <c r="AL419" s="6"/>
      <c r="AM419" s="6"/>
      <c r="AN419" s="6"/>
      <c r="AO419" s="6"/>
      <c r="AP419" s="6"/>
      <c r="AQ419" s="6"/>
      <c r="AR419" s="6"/>
      <c r="AS419" s="6"/>
      <c r="AT419" s="6"/>
      <c r="AU419" s="6"/>
      <c r="AV419" s="6"/>
      <c r="AW419" s="6"/>
      <c r="AY419" s="6"/>
      <c r="AZ419" s="6"/>
      <c r="BA419" s="6"/>
      <c r="BB419" s="6"/>
      <c r="BC419" s="6"/>
      <c r="BD419" s="6"/>
      <c r="BE419" s="6"/>
      <c r="BF419" s="6"/>
      <c r="BG419" s="6"/>
      <c r="BH419" s="6"/>
      <c r="BI419" s="6"/>
      <c r="BJ419" s="6"/>
      <c r="BK419" s="6"/>
      <c r="BL419" s="6"/>
      <c r="BM419" s="6"/>
      <c r="BN419" s="6"/>
      <c r="BO419" s="6"/>
    </row>
    <row r="420" spans="12:117" x14ac:dyDescent="0.2">
      <c r="L420" s="2"/>
      <c r="M420" s="2"/>
      <c r="N420" s="2"/>
      <c r="O420" s="2"/>
      <c r="P420" s="2"/>
      <c r="Q420" s="2"/>
      <c r="R420" s="2"/>
      <c r="S420" s="2"/>
      <c r="T420" s="2"/>
      <c r="U420" s="2"/>
      <c r="V420" s="2"/>
      <c r="W420" s="6"/>
      <c r="X420" s="6"/>
      <c r="Y420" s="6"/>
      <c r="Z420" s="6"/>
      <c r="AA420" s="6"/>
      <c r="AB420" s="6"/>
      <c r="AC420" s="6"/>
      <c r="AD420" s="6"/>
      <c r="AE420" s="6"/>
      <c r="AF420" s="6"/>
      <c r="AG420" s="2"/>
      <c r="AH420" s="6"/>
      <c r="AI420" s="6"/>
      <c r="AJ420" s="6"/>
      <c r="AK420" s="6"/>
      <c r="AL420" s="6"/>
      <c r="AM420" s="6"/>
      <c r="AN420" s="6"/>
      <c r="AO420" s="6"/>
      <c r="AP420" s="6"/>
      <c r="AQ420" s="6"/>
      <c r="AR420" s="6"/>
      <c r="AS420" s="6"/>
      <c r="AT420" s="6"/>
      <c r="AU420" s="6"/>
      <c r="AV420" s="6"/>
      <c r="AW420" s="6"/>
      <c r="AY420" s="6"/>
      <c r="AZ420" s="6"/>
      <c r="BA420" s="6"/>
      <c r="BB420" s="6"/>
      <c r="BC420" s="6"/>
      <c r="BD420" s="6"/>
      <c r="BE420" s="6"/>
      <c r="BF420" s="6"/>
      <c r="BG420" s="6"/>
      <c r="BH420" s="6"/>
      <c r="BI420" s="6"/>
      <c r="BJ420" s="6"/>
      <c r="BK420" s="6"/>
      <c r="BL420" s="6"/>
      <c r="BM420" s="6"/>
      <c r="BN420" s="6"/>
      <c r="BO420" s="6"/>
      <c r="DM420" s="8" t="s">
        <v>0</v>
      </c>
    </row>
    <row r="421" spans="12:117" x14ac:dyDescent="0.2">
      <c r="L421" s="2"/>
      <c r="M421" s="2"/>
      <c r="N421" s="2"/>
      <c r="O421" s="2"/>
      <c r="P421" s="2"/>
      <c r="Q421" s="2"/>
      <c r="R421" s="2"/>
      <c r="S421" s="2"/>
      <c r="T421" s="2"/>
      <c r="U421" s="2"/>
      <c r="V421" s="2"/>
      <c r="W421" s="6"/>
      <c r="X421" s="6"/>
      <c r="Y421" s="6"/>
      <c r="Z421" s="6"/>
      <c r="AA421" s="6"/>
      <c r="AB421" s="6"/>
      <c r="AC421" s="6"/>
      <c r="AD421" s="6"/>
      <c r="AE421" s="6"/>
      <c r="AF421" s="6"/>
      <c r="AG421" s="2"/>
      <c r="AH421" s="6"/>
      <c r="AI421" s="6"/>
      <c r="AJ421" s="6"/>
      <c r="AK421" s="6"/>
      <c r="AL421" s="6"/>
      <c r="AM421" s="6"/>
      <c r="AN421" s="6"/>
      <c r="AO421" s="6"/>
      <c r="AP421" s="6"/>
      <c r="AQ421" s="6"/>
      <c r="AR421" s="6"/>
      <c r="AS421" s="6"/>
      <c r="AT421" s="6"/>
      <c r="AU421" s="6"/>
      <c r="AV421" s="6"/>
      <c r="AW421" s="6"/>
      <c r="AY421" s="6"/>
      <c r="AZ421" s="6"/>
      <c r="BA421" s="6"/>
      <c r="BB421" s="6"/>
      <c r="BC421" s="6"/>
      <c r="BD421" s="6"/>
      <c r="BE421" s="6"/>
      <c r="BF421" s="6"/>
      <c r="BG421" s="6"/>
      <c r="BH421" s="6"/>
      <c r="BI421" s="6"/>
      <c r="BJ421" s="6"/>
      <c r="BK421" s="6"/>
      <c r="BL421" s="6"/>
      <c r="BM421" s="6"/>
      <c r="BN421" s="6"/>
      <c r="BO421" s="6"/>
    </row>
    <row r="422" spans="12:117" x14ac:dyDescent="0.2">
      <c r="L422" s="2"/>
      <c r="M422" s="2"/>
      <c r="N422" s="2"/>
      <c r="O422" s="2"/>
      <c r="P422" s="2"/>
      <c r="Q422" s="2"/>
      <c r="R422" s="2"/>
      <c r="S422" s="2"/>
      <c r="T422" s="2"/>
      <c r="U422" s="2"/>
      <c r="V422" s="2"/>
      <c r="W422" s="6"/>
      <c r="X422" s="6"/>
      <c r="Y422" s="6"/>
      <c r="Z422" s="6"/>
      <c r="AA422" s="6"/>
      <c r="AB422" s="6"/>
      <c r="AC422" s="6"/>
      <c r="AD422" s="6"/>
      <c r="AE422" s="6"/>
      <c r="AF422" s="6"/>
      <c r="AG422" s="2"/>
      <c r="AH422" s="6"/>
      <c r="AI422" s="6"/>
      <c r="AJ422" s="6"/>
      <c r="AK422" s="6"/>
      <c r="AL422" s="6"/>
      <c r="AM422" s="6"/>
      <c r="AN422" s="6"/>
      <c r="AO422" s="6"/>
      <c r="AP422" s="6"/>
      <c r="AQ422" s="6"/>
      <c r="AR422" s="6"/>
      <c r="AS422" s="6"/>
      <c r="AT422" s="6"/>
      <c r="AU422" s="6"/>
      <c r="AV422" s="6"/>
      <c r="AW422" s="6"/>
      <c r="AY422" s="6"/>
      <c r="AZ422" s="6"/>
      <c r="BA422" s="6"/>
      <c r="BB422" s="6"/>
      <c r="BC422" s="6"/>
      <c r="BD422" s="6"/>
      <c r="BE422" s="6"/>
      <c r="BF422" s="6"/>
      <c r="BG422" s="6"/>
      <c r="BH422" s="6"/>
      <c r="BI422" s="6"/>
      <c r="BJ422" s="6"/>
      <c r="BK422" s="6"/>
      <c r="BL422" s="6"/>
      <c r="BM422" s="6"/>
      <c r="BN422" s="6"/>
      <c r="BO422" s="6"/>
    </row>
    <row r="423" spans="12:117" x14ac:dyDescent="0.2">
      <c r="L423" s="2"/>
      <c r="M423" s="2"/>
      <c r="N423" s="2"/>
      <c r="O423" s="2"/>
      <c r="P423" s="2"/>
      <c r="Q423" s="2"/>
      <c r="R423" s="2"/>
      <c r="S423" s="2"/>
      <c r="T423" s="2"/>
      <c r="U423" s="2"/>
      <c r="V423" s="2"/>
      <c r="W423" s="6"/>
      <c r="X423" s="6"/>
      <c r="Y423" s="6"/>
      <c r="Z423" s="6"/>
      <c r="AA423" s="6"/>
      <c r="AB423" s="6"/>
      <c r="AC423" s="6"/>
      <c r="AD423" s="6"/>
      <c r="AE423" s="6"/>
      <c r="AF423" s="6"/>
      <c r="AG423" s="2"/>
      <c r="AH423" s="6"/>
      <c r="AI423" s="6"/>
      <c r="AJ423" s="6"/>
      <c r="AK423" s="6"/>
      <c r="AL423" s="6"/>
      <c r="AM423" s="6"/>
      <c r="AN423" s="6"/>
      <c r="AO423" s="6"/>
      <c r="AP423" s="6"/>
      <c r="AQ423" s="6"/>
      <c r="AR423" s="6"/>
      <c r="AS423" s="6"/>
      <c r="AT423" s="6"/>
      <c r="AU423" s="6"/>
      <c r="AV423" s="6"/>
      <c r="AW423" s="6"/>
      <c r="AY423" s="6"/>
      <c r="AZ423" s="6"/>
      <c r="BA423" s="6"/>
      <c r="BB423" s="6"/>
      <c r="BC423" s="6"/>
      <c r="BD423" s="6"/>
      <c r="BE423" s="6"/>
      <c r="BF423" s="6"/>
      <c r="BG423" s="6"/>
      <c r="BH423" s="6"/>
      <c r="BI423" s="6"/>
      <c r="BJ423" s="6"/>
      <c r="BK423" s="6"/>
      <c r="BL423" s="6"/>
      <c r="BM423" s="6"/>
      <c r="BN423" s="6"/>
      <c r="BO423" s="6"/>
    </row>
    <row r="424" spans="12:117" x14ac:dyDescent="0.2">
      <c r="L424" s="2"/>
      <c r="M424" s="2"/>
      <c r="N424" s="2"/>
      <c r="O424" s="2"/>
      <c r="P424" s="2"/>
      <c r="Q424" s="2"/>
      <c r="R424" s="2"/>
      <c r="S424" s="2"/>
      <c r="T424" s="2"/>
      <c r="U424" s="2"/>
      <c r="V424" s="2"/>
      <c r="W424" s="6"/>
      <c r="X424" s="6"/>
      <c r="Y424" s="6"/>
      <c r="Z424" s="6"/>
      <c r="AA424" s="6"/>
      <c r="AB424" s="6"/>
      <c r="AC424" s="6"/>
      <c r="AD424" s="6"/>
      <c r="AE424" s="6"/>
      <c r="AF424" s="6"/>
      <c r="AG424" s="2"/>
      <c r="AH424" s="6"/>
      <c r="AI424" s="6"/>
      <c r="AJ424" s="6"/>
      <c r="AK424" s="6"/>
      <c r="AL424" s="6"/>
      <c r="AM424" s="6"/>
      <c r="AN424" s="6"/>
      <c r="AO424" s="6"/>
      <c r="AP424" s="6"/>
      <c r="AQ424" s="6"/>
      <c r="AR424" s="6"/>
      <c r="AS424" s="6"/>
      <c r="AT424" s="6"/>
      <c r="AU424" s="6"/>
      <c r="AV424" s="6"/>
      <c r="AW424" s="6"/>
      <c r="AY424" s="6"/>
      <c r="AZ424" s="6"/>
      <c r="BA424" s="6"/>
      <c r="BB424" s="6"/>
      <c r="BC424" s="6"/>
      <c r="BD424" s="6"/>
      <c r="BE424" s="6"/>
      <c r="BF424" s="6"/>
      <c r="BG424" s="6"/>
      <c r="BH424" s="6"/>
      <c r="BI424" s="6"/>
      <c r="BJ424" s="6"/>
      <c r="BK424" s="6"/>
      <c r="BL424" s="6"/>
      <c r="BM424" s="6"/>
      <c r="BN424" s="6"/>
      <c r="BO424" s="6"/>
    </row>
    <row r="425" spans="12:117" x14ac:dyDescent="0.2">
      <c r="L425" s="2"/>
      <c r="M425" s="2"/>
      <c r="N425" s="2"/>
      <c r="O425" s="2"/>
      <c r="P425" s="2"/>
      <c r="Q425" s="2"/>
      <c r="R425" s="2"/>
      <c r="S425" s="2"/>
      <c r="T425" s="2"/>
      <c r="U425" s="2"/>
      <c r="V425" s="2"/>
      <c r="W425" s="6"/>
      <c r="X425" s="6"/>
      <c r="Y425" s="6"/>
      <c r="Z425" s="6"/>
      <c r="AA425" s="6"/>
      <c r="AB425" s="6"/>
      <c r="AC425" s="6"/>
      <c r="AD425" s="6"/>
      <c r="AE425" s="6"/>
      <c r="AF425" s="6"/>
      <c r="AG425" s="2"/>
      <c r="AH425" s="6"/>
      <c r="AI425" s="6"/>
      <c r="AJ425" s="6"/>
      <c r="AK425" s="6"/>
      <c r="AL425" s="6"/>
      <c r="AM425" s="6"/>
      <c r="AN425" s="6"/>
      <c r="AO425" s="6"/>
      <c r="AP425" s="6"/>
      <c r="AQ425" s="6"/>
      <c r="AR425" s="6"/>
      <c r="AS425" s="6"/>
      <c r="AT425" s="6"/>
      <c r="AU425" s="6"/>
      <c r="AV425" s="6"/>
      <c r="AW425" s="6"/>
      <c r="AY425" s="6"/>
      <c r="AZ425" s="6"/>
      <c r="BA425" s="6"/>
      <c r="BB425" s="6"/>
      <c r="BC425" s="6"/>
      <c r="BD425" s="6"/>
      <c r="BE425" s="6"/>
      <c r="BF425" s="6"/>
      <c r="BG425" s="6"/>
      <c r="BH425" s="6"/>
      <c r="BI425" s="6"/>
      <c r="BJ425" s="6"/>
      <c r="BK425" s="6"/>
      <c r="BL425" s="6"/>
      <c r="BM425" s="6"/>
      <c r="BN425" s="6"/>
      <c r="BO425" s="6"/>
    </row>
    <row r="426" spans="12:117" x14ac:dyDescent="0.2">
      <c r="L426" s="2"/>
      <c r="M426" s="2"/>
      <c r="N426" s="2"/>
      <c r="O426" s="2"/>
      <c r="P426" s="2"/>
      <c r="Q426" s="2"/>
      <c r="R426" s="2"/>
      <c r="S426" s="2"/>
      <c r="T426" s="2"/>
      <c r="U426" s="2"/>
      <c r="V426" s="2"/>
      <c r="W426" s="6"/>
      <c r="X426" s="6"/>
      <c r="Y426" s="6"/>
      <c r="Z426" s="6"/>
      <c r="AA426" s="6"/>
      <c r="AB426" s="6"/>
      <c r="AC426" s="6"/>
      <c r="AD426" s="6"/>
      <c r="AE426" s="6"/>
      <c r="AF426" s="6"/>
      <c r="AG426" s="2"/>
      <c r="AH426" s="6"/>
      <c r="AI426" s="6"/>
      <c r="AJ426" s="6"/>
      <c r="AK426" s="6"/>
      <c r="AL426" s="6"/>
      <c r="AM426" s="6"/>
      <c r="AN426" s="6"/>
      <c r="AO426" s="6"/>
      <c r="AP426" s="6"/>
      <c r="AQ426" s="6"/>
      <c r="AR426" s="6"/>
      <c r="AS426" s="6"/>
      <c r="AT426" s="6"/>
      <c r="AU426" s="6"/>
      <c r="AV426" s="6"/>
      <c r="AW426" s="6"/>
      <c r="AY426" s="6"/>
      <c r="AZ426" s="6"/>
      <c r="BA426" s="6"/>
      <c r="BB426" s="6"/>
      <c r="BC426" s="6"/>
      <c r="BD426" s="6"/>
      <c r="BE426" s="6"/>
      <c r="BF426" s="6"/>
      <c r="BG426" s="6"/>
      <c r="BH426" s="6"/>
      <c r="BI426" s="6"/>
      <c r="BJ426" s="6"/>
      <c r="BK426" s="6"/>
      <c r="BL426" s="6"/>
      <c r="BM426" s="6"/>
      <c r="BN426" s="6"/>
      <c r="BO426" s="6"/>
    </row>
    <row r="427" spans="12:117" x14ac:dyDescent="0.2">
      <c r="L427" s="2"/>
      <c r="M427" s="2"/>
      <c r="N427" s="2"/>
      <c r="O427" s="2"/>
      <c r="P427" s="2"/>
      <c r="Q427" s="2"/>
      <c r="R427" s="2"/>
      <c r="S427" s="2"/>
      <c r="T427" s="2"/>
      <c r="U427" s="2"/>
      <c r="V427" s="2"/>
      <c r="W427" s="6"/>
      <c r="X427" s="6"/>
      <c r="Y427" s="6"/>
      <c r="Z427" s="6"/>
      <c r="AA427" s="6"/>
      <c r="AB427" s="6"/>
      <c r="AC427" s="6"/>
      <c r="AD427" s="6"/>
      <c r="AE427" s="6"/>
      <c r="AF427" s="6"/>
      <c r="AG427" s="2"/>
      <c r="AH427" s="6"/>
      <c r="AI427" s="6"/>
      <c r="AJ427" s="6"/>
      <c r="AK427" s="6"/>
      <c r="AL427" s="6"/>
      <c r="AM427" s="6"/>
      <c r="AN427" s="6"/>
      <c r="AO427" s="6"/>
      <c r="AP427" s="6"/>
      <c r="AQ427" s="6"/>
      <c r="AR427" s="6"/>
      <c r="AS427" s="6"/>
      <c r="AT427" s="6"/>
      <c r="AU427" s="6"/>
      <c r="AV427" s="6"/>
      <c r="AW427" s="6"/>
      <c r="AY427" s="6"/>
      <c r="AZ427" s="6"/>
      <c r="BA427" s="6"/>
      <c r="BB427" s="6"/>
      <c r="BC427" s="6"/>
      <c r="BD427" s="6"/>
      <c r="BE427" s="6"/>
      <c r="BF427" s="6"/>
      <c r="BG427" s="6"/>
      <c r="BH427" s="6"/>
      <c r="BI427" s="6"/>
      <c r="BJ427" s="6"/>
      <c r="BK427" s="6"/>
      <c r="BL427" s="6"/>
      <c r="BM427" s="6"/>
      <c r="BN427" s="6"/>
      <c r="BO427" s="6"/>
    </row>
    <row r="428" spans="12:117" x14ac:dyDescent="0.2">
      <c r="L428" s="2"/>
      <c r="M428" s="2"/>
      <c r="N428" s="2"/>
      <c r="O428" s="2"/>
      <c r="P428" s="2"/>
      <c r="Q428" s="2"/>
      <c r="R428" s="2"/>
      <c r="S428" s="2"/>
      <c r="T428" s="2"/>
      <c r="U428" s="2"/>
      <c r="V428" s="2"/>
      <c r="W428" s="6"/>
      <c r="X428" s="6"/>
      <c r="Y428" s="6"/>
      <c r="Z428" s="6"/>
      <c r="AA428" s="6"/>
      <c r="AB428" s="6"/>
      <c r="AC428" s="6"/>
      <c r="AD428" s="6"/>
      <c r="AE428" s="6"/>
      <c r="AF428" s="6"/>
      <c r="AG428" s="2"/>
      <c r="AH428" s="6"/>
      <c r="AI428" s="6"/>
      <c r="AJ428" s="6"/>
      <c r="AK428" s="6"/>
      <c r="AL428" s="6"/>
      <c r="AM428" s="6"/>
      <c r="AN428" s="6"/>
      <c r="AO428" s="6"/>
      <c r="AP428" s="6"/>
      <c r="AQ428" s="6"/>
      <c r="AR428" s="6"/>
      <c r="AS428" s="6"/>
      <c r="AT428" s="6"/>
      <c r="AU428" s="6"/>
      <c r="AV428" s="6"/>
      <c r="AW428" s="6"/>
      <c r="AY428" s="6"/>
      <c r="AZ428" s="6"/>
      <c r="BA428" s="6"/>
      <c r="BB428" s="6"/>
      <c r="BC428" s="6"/>
      <c r="BD428" s="6"/>
      <c r="BE428" s="6"/>
      <c r="BF428" s="6"/>
      <c r="BG428" s="6"/>
      <c r="BH428" s="6"/>
      <c r="BI428" s="6"/>
      <c r="BJ428" s="6"/>
      <c r="BK428" s="6"/>
      <c r="BL428" s="6"/>
      <c r="BM428" s="6"/>
      <c r="BN428" s="6"/>
      <c r="BO428" s="6"/>
    </row>
    <row r="429" spans="12:117" x14ac:dyDescent="0.2">
      <c r="L429" s="2"/>
      <c r="M429" s="2"/>
      <c r="N429" s="2"/>
      <c r="O429" s="2"/>
      <c r="P429" s="2"/>
      <c r="Q429" s="2"/>
      <c r="R429" s="2"/>
      <c r="S429" s="2"/>
      <c r="T429" s="2"/>
      <c r="U429" s="2"/>
      <c r="V429" s="2"/>
      <c r="W429" s="6"/>
      <c r="X429" s="6"/>
      <c r="Y429" s="6"/>
      <c r="Z429" s="6"/>
      <c r="AA429" s="6"/>
      <c r="AB429" s="6"/>
      <c r="AC429" s="6"/>
      <c r="AD429" s="6"/>
      <c r="AE429" s="6"/>
      <c r="AF429" s="6"/>
      <c r="AG429" s="2"/>
      <c r="AH429" s="6"/>
      <c r="AI429" s="6"/>
      <c r="AJ429" s="6"/>
      <c r="AK429" s="6"/>
      <c r="AL429" s="6"/>
      <c r="AM429" s="6"/>
      <c r="AN429" s="6"/>
      <c r="AO429" s="6"/>
      <c r="AP429" s="6"/>
      <c r="AQ429" s="6"/>
      <c r="AR429" s="6"/>
      <c r="AS429" s="6"/>
      <c r="AT429" s="6"/>
      <c r="AU429" s="6"/>
      <c r="AV429" s="6"/>
      <c r="AW429" s="6"/>
      <c r="AY429" s="6"/>
      <c r="AZ429" s="6"/>
      <c r="BA429" s="6"/>
      <c r="BB429" s="6"/>
      <c r="BC429" s="6"/>
      <c r="BD429" s="6"/>
      <c r="BE429" s="6"/>
      <c r="BF429" s="6"/>
      <c r="BG429" s="6"/>
      <c r="BH429" s="6"/>
      <c r="BI429" s="6"/>
      <c r="BJ429" s="6"/>
      <c r="BK429" s="6"/>
      <c r="BL429" s="6"/>
      <c r="BM429" s="6"/>
      <c r="BN429" s="6"/>
      <c r="BO429" s="6"/>
    </row>
    <row r="430" spans="12:117" x14ac:dyDescent="0.2">
      <c r="L430" s="2"/>
      <c r="M430" s="2"/>
      <c r="N430" s="2"/>
      <c r="O430" s="2"/>
      <c r="P430" s="2"/>
      <c r="Q430" s="2"/>
      <c r="R430" s="2"/>
      <c r="S430" s="2"/>
      <c r="T430" s="2"/>
      <c r="U430" s="2"/>
      <c r="V430" s="2"/>
      <c r="W430" s="6"/>
      <c r="X430" s="6"/>
      <c r="Y430" s="6"/>
      <c r="Z430" s="6"/>
      <c r="AA430" s="6"/>
      <c r="AB430" s="6"/>
      <c r="AC430" s="6"/>
      <c r="AD430" s="6"/>
      <c r="AE430" s="6"/>
      <c r="AF430" s="6"/>
      <c r="AG430" s="2"/>
      <c r="AH430" s="6"/>
      <c r="AI430" s="6"/>
      <c r="AJ430" s="6"/>
      <c r="AK430" s="6"/>
      <c r="AL430" s="6"/>
      <c r="AM430" s="6"/>
      <c r="AN430" s="6"/>
      <c r="AO430" s="6"/>
      <c r="AP430" s="6"/>
      <c r="AQ430" s="6"/>
      <c r="AR430" s="6"/>
      <c r="AS430" s="6"/>
      <c r="AT430" s="6"/>
      <c r="AU430" s="6"/>
      <c r="AV430" s="6"/>
      <c r="AW430" s="6"/>
      <c r="AY430" s="6"/>
      <c r="AZ430" s="6"/>
      <c r="BA430" s="6"/>
      <c r="BB430" s="6"/>
      <c r="BC430" s="6"/>
      <c r="BD430" s="6"/>
      <c r="BE430" s="6"/>
      <c r="BF430" s="6"/>
      <c r="BG430" s="6"/>
      <c r="BH430" s="6"/>
      <c r="BI430" s="6"/>
      <c r="BJ430" s="6"/>
      <c r="BK430" s="6"/>
      <c r="BL430" s="6"/>
      <c r="BM430" s="6"/>
      <c r="BN430" s="6"/>
      <c r="BO430" s="6"/>
    </row>
    <row r="431" spans="12:117" x14ac:dyDescent="0.2">
      <c r="L431" s="2"/>
      <c r="M431" s="2"/>
      <c r="N431" s="2"/>
      <c r="O431" s="2"/>
      <c r="P431" s="2"/>
      <c r="Q431" s="2"/>
      <c r="R431" s="2"/>
      <c r="S431" s="2"/>
      <c r="T431" s="2"/>
      <c r="U431" s="2"/>
      <c r="V431" s="2"/>
      <c r="W431" s="6"/>
      <c r="X431" s="6"/>
      <c r="Y431" s="6"/>
      <c r="Z431" s="6"/>
      <c r="AA431" s="6"/>
      <c r="AB431" s="6"/>
      <c r="AC431" s="6"/>
      <c r="AD431" s="6"/>
      <c r="AE431" s="6"/>
      <c r="AF431" s="6"/>
      <c r="AG431" s="2"/>
      <c r="AH431" s="6"/>
      <c r="AI431" s="6"/>
      <c r="AJ431" s="6"/>
      <c r="AK431" s="6"/>
      <c r="AL431" s="6"/>
      <c r="AM431" s="6"/>
      <c r="AN431" s="6"/>
      <c r="AO431" s="6"/>
      <c r="AP431" s="6"/>
      <c r="AQ431" s="6"/>
      <c r="AR431" s="6"/>
      <c r="AS431" s="6"/>
      <c r="AT431" s="6"/>
      <c r="AU431" s="6"/>
      <c r="AV431" s="6"/>
      <c r="AW431" s="6"/>
      <c r="AY431" s="6"/>
      <c r="AZ431" s="6"/>
      <c r="BA431" s="6"/>
      <c r="BB431" s="6"/>
      <c r="BC431" s="6"/>
      <c r="BD431" s="6"/>
      <c r="BE431" s="6"/>
      <c r="BF431" s="6"/>
      <c r="BG431" s="6"/>
      <c r="BH431" s="6"/>
      <c r="BI431" s="6"/>
      <c r="BJ431" s="6"/>
      <c r="BK431" s="6"/>
      <c r="BL431" s="6"/>
      <c r="BM431" s="6"/>
      <c r="BN431" s="6"/>
      <c r="BO431" s="6"/>
    </row>
    <row r="432" spans="12:117" x14ac:dyDescent="0.2">
      <c r="L432" s="2"/>
      <c r="M432" s="2"/>
      <c r="N432" s="2"/>
      <c r="O432" s="2"/>
      <c r="P432" s="2"/>
      <c r="Q432" s="2"/>
      <c r="R432" s="2"/>
      <c r="S432" s="2"/>
      <c r="T432" s="2"/>
      <c r="U432" s="2"/>
      <c r="V432" s="2"/>
      <c r="W432" s="6"/>
      <c r="X432" s="6"/>
      <c r="Y432" s="6"/>
      <c r="Z432" s="6"/>
      <c r="AA432" s="6"/>
      <c r="AB432" s="6"/>
      <c r="AC432" s="6"/>
      <c r="AD432" s="6"/>
      <c r="AE432" s="6"/>
      <c r="AF432" s="6"/>
      <c r="AG432" s="2"/>
      <c r="AH432" s="6"/>
      <c r="AI432" s="6"/>
      <c r="AJ432" s="6"/>
      <c r="AK432" s="6"/>
      <c r="AL432" s="6"/>
      <c r="AM432" s="6"/>
      <c r="AN432" s="6"/>
      <c r="AO432" s="6"/>
      <c r="AP432" s="6"/>
      <c r="AQ432" s="6"/>
      <c r="AR432" s="6"/>
      <c r="AS432" s="6"/>
      <c r="AT432" s="6"/>
      <c r="AU432" s="6"/>
      <c r="AV432" s="6"/>
      <c r="AW432" s="6"/>
      <c r="AY432" s="6"/>
      <c r="AZ432" s="6"/>
      <c r="BA432" s="6"/>
      <c r="BB432" s="6"/>
      <c r="BC432" s="6"/>
      <c r="BD432" s="6"/>
      <c r="BE432" s="6"/>
      <c r="BF432" s="6"/>
      <c r="BG432" s="6"/>
      <c r="BH432" s="6"/>
      <c r="BI432" s="6"/>
      <c r="BJ432" s="6"/>
      <c r="BK432" s="6"/>
      <c r="BL432" s="6"/>
      <c r="BM432" s="6"/>
      <c r="BN432" s="6"/>
      <c r="BO432" s="6"/>
    </row>
    <row r="433" spans="12:67" x14ac:dyDescent="0.2">
      <c r="L433" s="2"/>
      <c r="M433" s="2"/>
      <c r="N433" s="2"/>
      <c r="O433" s="2"/>
      <c r="P433" s="2"/>
      <c r="Q433" s="2"/>
      <c r="R433" s="2"/>
      <c r="S433" s="2"/>
      <c r="T433" s="2"/>
      <c r="U433" s="2"/>
      <c r="V433" s="2"/>
      <c r="W433" s="6"/>
      <c r="X433" s="6"/>
      <c r="Y433" s="6"/>
      <c r="Z433" s="6"/>
      <c r="AA433" s="6"/>
      <c r="AB433" s="6"/>
      <c r="AC433" s="6"/>
      <c r="AD433" s="6"/>
      <c r="AE433" s="6"/>
      <c r="AF433" s="6"/>
      <c r="AG433" s="2"/>
      <c r="AH433" s="6"/>
      <c r="AI433" s="6"/>
      <c r="AJ433" s="6"/>
      <c r="AK433" s="6"/>
      <c r="AL433" s="6"/>
      <c r="AM433" s="6"/>
      <c r="AN433" s="6"/>
      <c r="AO433" s="6"/>
      <c r="AP433" s="6"/>
      <c r="AQ433" s="6"/>
      <c r="AR433" s="6"/>
      <c r="AS433" s="6"/>
      <c r="AT433" s="6"/>
      <c r="AU433" s="6"/>
      <c r="AV433" s="6"/>
      <c r="AW433" s="6"/>
      <c r="AY433" s="6"/>
      <c r="AZ433" s="6"/>
      <c r="BA433" s="6"/>
      <c r="BB433" s="6"/>
      <c r="BC433" s="6"/>
      <c r="BD433" s="6"/>
      <c r="BE433" s="6"/>
      <c r="BF433" s="6"/>
      <c r="BG433" s="6"/>
      <c r="BH433" s="6"/>
      <c r="BI433" s="6"/>
      <c r="BJ433" s="6"/>
      <c r="BK433" s="6"/>
      <c r="BL433" s="6"/>
      <c r="BM433" s="6"/>
      <c r="BN433" s="6"/>
      <c r="BO433" s="6"/>
    </row>
    <row r="434" spans="12:67" x14ac:dyDescent="0.2">
      <c r="L434" s="2"/>
      <c r="M434" s="2"/>
      <c r="N434" s="2"/>
      <c r="O434" s="2"/>
      <c r="P434" s="2"/>
      <c r="Q434" s="2"/>
      <c r="R434" s="2"/>
      <c r="S434" s="2"/>
      <c r="T434" s="2"/>
      <c r="U434" s="2"/>
      <c r="V434" s="2"/>
      <c r="W434" s="6"/>
      <c r="X434" s="6"/>
      <c r="Y434" s="6"/>
      <c r="Z434" s="6"/>
      <c r="AA434" s="6"/>
      <c r="AB434" s="6"/>
      <c r="AC434" s="6"/>
      <c r="AD434" s="6"/>
      <c r="AE434" s="6"/>
      <c r="AF434" s="6"/>
      <c r="AG434" s="2"/>
      <c r="AH434" s="6"/>
      <c r="AI434" s="6"/>
      <c r="AJ434" s="6"/>
      <c r="AK434" s="6"/>
      <c r="AL434" s="6"/>
      <c r="AM434" s="6"/>
      <c r="AN434" s="6"/>
      <c r="AO434" s="6"/>
      <c r="AP434" s="6"/>
      <c r="AQ434" s="6"/>
      <c r="AR434" s="6"/>
      <c r="AS434" s="6"/>
      <c r="AT434" s="6"/>
      <c r="AU434" s="6"/>
      <c r="AV434" s="6"/>
      <c r="AW434" s="6"/>
      <c r="AY434" s="6"/>
      <c r="AZ434" s="6"/>
      <c r="BA434" s="6"/>
      <c r="BB434" s="6"/>
      <c r="BC434" s="6"/>
      <c r="BD434" s="6"/>
      <c r="BE434" s="6"/>
      <c r="BF434" s="6"/>
      <c r="BG434" s="6"/>
      <c r="BH434" s="6"/>
      <c r="BI434" s="6"/>
      <c r="BJ434" s="6"/>
      <c r="BK434" s="6"/>
      <c r="BL434" s="6"/>
      <c r="BM434" s="6"/>
      <c r="BN434" s="6"/>
      <c r="BO434" s="6"/>
    </row>
    <row r="435" spans="12:67" x14ac:dyDescent="0.2">
      <c r="L435" s="2"/>
      <c r="M435" s="2"/>
      <c r="N435" s="2"/>
      <c r="O435" s="2"/>
      <c r="P435" s="2"/>
      <c r="Q435" s="2"/>
      <c r="R435" s="2"/>
      <c r="S435" s="2"/>
      <c r="T435" s="2"/>
      <c r="U435" s="2"/>
      <c r="V435" s="2"/>
      <c r="W435" s="6"/>
      <c r="X435" s="6"/>
      <c r="Y435" s="6"/>
      <c r="Z435" s="6"/>
      <c r="AA435" s="6"/>
      <c r="AB435" s="6"/>
      <c r="AC435" s="6"/>
      <c r="AD435" s="6"/>
      <c r="AE435" s="6"/>
      <c r="AF435" s="6"/>
      <c r="AG435" s="2"/>
      <c r="AH435" s="6"/>
      <c r="AI435" s="6"/>
      <c r="AJ435" s="6"/>
      <c r="AK435" s="6"/>
      <c r="AL435" s="6"/>
      <c r="AM435" s="6"/>
      <c r="AN435" s="6"/>
      <c r="AO435" s="6"/>
      <c r="AP435" s="6"/>
      <c r="AQ435" s="6"/>
      <c r="AR435" s="6"/>
      <c r="AS435" s="6"/>
      <c r="AT435" s="6"/>
      <c r="AU435" s="6"/>
      <c r="AV435" s="6"/>
      <c r="AW435" s="6"/>
      <c r="AY435" s="6"/>
      <c r="AZ435" s="6"/>
      <c r="BA435" s="6"/>
      <c r="BB435" s="6"/>
      <c r="BC435" s="6"/>
      <c r="BD435" s="6"/>
      <c r="BE435" s="6"/>
      <c r="BF435" s="6"/>
      <c r="BG435" s="6"/>
      <c r="BH435" s="6"/>
      <c r="BI435" s="6"/>
      <c r="BJ435" s="6"/>
      <c r="BK435" s="6"/>
      <c r="BL435" s="6"/>
      <c r="BM435" s="6"/>
      <c r="BN435" s="6"/>
      <c r="BO435" s="6"/>
    </row>
    <row r="436" spans="12:67" x14ac:dyDescent="0.2">
      <c r="L436" s="2"/>
      <c r="M436" s="2"/>
      <c r="N436" s="2"/>
      <c r="O436" s="2"/>
      <c r="P436" s="2"/>
      <c r="Q436" s="2"/>
      <c r="R436" s="2"/>
      <c r="S436" s="2"/>
      <c r="T436" s="2"/>
      <c r="U436" s="2"/>
      <c r="V436" s="2"/>
      <c r="W436" s="6"/>
      <c r="X436" s="6"/>
      <c r="Y436" s="6"/>
      <c r="Z436" s="6"/>
      <c r="AA436" s="6"/>
      <c r="AB436" s="6"/>
      <c r="AC436" s="6"/>
      <c r="AD436" s="6"/>
      <c r="AE436" s="6"/>
      <c r="AF436" s="6"/>
      <c r="AG436" s="2"/>
      <c r="AH436" s="6"/>
      <c r="AI436" s="6"/>
      <c r="AJ436" s="6"/>
      <c r="AK436" s="6"/>
      <c r="AL436" s="6"/>
      <c r="AM436" s="6"/>
      <c r="AN436" s="6"/>
      <c r="AO436" s="6"/>
      <c r="AP436" s="6"/>
      <c r="AQ436" s="6"/>
      <c r="AR436" s="6"/>
      <c r="AS436" s="6"/>
      <c r="AT436" s="6"/>
      <c r="AU436" s="6"/>
      <c r="AV436" s="6"/>
      <c r="AW436" s="6"/>
      <c r="AY436" s="6"/>
      <c r="AZ436" s="6"/>
      <c r="BA436" s="6"/>
      <c r="BB436" s="6"/>
      <c r="BC436" s="6"/>
      <c r="BD436" s="6"/>
      <c r="BE436" s="6"/>
      <c r="BF436" s="6"/>
      <c r="BG436" s="6"/>
      <c r="BH436" s="6"/>
      <c r="BI436" s="6"/>
      <c r="BJ436" s="6"/>
      <c r="BK436" s="6"/>
      <c r="BL436" s="6"/>
      <c r="BM436" s="6"/>
      <c r="BN436" s="6"/>
      <c r="BO436" s="6"/>
    </row>
    <row r="437" spans="12:67" x14ac:dyDescent="0.2">
      <c r="L437" s="2"/>
      <c r="M437" s="2"/>
      <c r="N437" s="2"/>
      <c r="O437" s="2"/>
      <c r="P437" s="2"/>
      <c r="Q437" s="2"/>
      <c r="R437" s="2"/>
      <c r="S437" s="2"/>
      <c r="T437" s="2"/>
      <c r="U437" s="2"/>
      <c r="V437" s="2"/>
      <c r="W437" s="6"/>
      <c r="X437" s="6"/>
      <c r="Y437" s="6"/>
      <c r="Z437" s="6"/>
      <c r="AA437" s="6"/>
      <c r="AB437" s="6"/>
      <c r="AC437" s="6"/>
      <c r="AD437" s="6"/>
      <c r="AE437" s="6"/>
      <c r="AF437" s="6"/>
      <c r="AG437" s="2"/>
      <c r="AH437" s="6"/>
      <c r="AI437" s="6"/>
      <c r="AJ437" s="6"/>
      <c r="AK437" s="6"/>
      <c r="AL437" s="6"/>
      <c r="AM437" s="6"/>
      <c r="AN437" s="6"/>
      <c r="AO437" s="6"/>
      <c r="AP437" s="6"/>
      <c r="AQ437" s="6"/>
      <c r="AR437" s="6"/>
      <c r="AS437" s="6"/>
      <c r="AT437" s="6"/>
      <c r="AU437" s="6"/>
      <c r="AV437" s="6"/>
      <c r="AW437" s="6"/>
      <c r="AY437" s="6"/>
      <c r="AZ437" s="6"/>
      <c r="BA437" s="6"/>
      <c r="BB437" s="6"/>
      <c r="BC437" s="6"/>
      <c r="BD437" s="6"/>
      <c r="BE437" s="6"/>
      <c r="BF437" s="6"/>
      <c r="BG437" s="6"/>
      <c r="BH437" s="6"/>
      <c r="BI437" s="6"/>
      <c r="BJ437" s="6"/>
      <c r="BK437" s="6"/>
      <c r="BL437" s="6"/>
      <c r="BM437" s="6"/>
      <c r="BN437" s="6"/>
      <c r="BO437" s="6"/>
    </row>
    <row r="438" spans="12:67" x14ac:dyDescent="0.2">
      <c r="L438" s="2"/>
      <c r="M438" s="2"/>
      <c r="N438" s="2"/>
      <c r="O438" s="2"/>
      <c r="P438" s="2"/>
      <c r="Q438" s="2"/>
      <c r="R438" s="2"/>
      <c r="S438" s="2"/>
      <c r="T438" s="2"/>
      <c r="U438" s="2"/>
      <c r="V438" s="2"/>
      <c r="W438" s="6"/>
      <c r="X438" s="6"/>
      <c r="Y438" s="6"/>
      <c r="Z438" s="6"/>
      <c r="AA438" s="6"/>
      <c r="AB438" s="6"/>
      <c r="AC438" s="6"/>
      <c r="AD438" s="6"/>
      <c r="AE438" s="6"/>
      <c r="AF438" s="6"/>
      <c r="AG438" s="2"/>
      <c r="AH438" s="6"/>
      <c r="AI438" s="6"/>
      <c r="AJ438" s="6"/>
      <c r="AK438" s="6"/>
      <c r="AL438" s="6"/>
      <c r="AM438" s="6"/>
      <c r="AN438" s="6"/>
      <c r="AO438" s="6"/>
      <c r="AP438" s="6"/>
      <c r="AQ438" s="6"/>
      <c r="AR438" s="6"/>
      <c r="AS438" s="6"/>
      <c r="AT438" s="6"/>
      <c r="AU438" s="6"/>
      <c r="AV438" s="6"/>
      <c r="AW438" s="6"/>
      <c r="AY438" s="6"/>
      <c r="AZ438" s="6"/>
      <c r="BA438" s="6"/>
      <c r="BB438" s="6"/>
      <c r="BC438" s="6"/>
      <c r="BD438" s="6"/>
      <c r="BE438" s="6"/>
      <c r="BF438" s="6"/>
      <c r="BG438" s="6"/>
      <c r="BH438" s="6"/>
      <c r="BI438" s="6"/>
      <c r="BJ438" s="6"/>
      <c r="BK438" s="6"/>
      <c r="BL438" s="6"/>
      <c r="BM438" s="6"/>
      <c r="BN438" s="6"/>
      <c r="BO438" s="6"/>
    </row>
    <row r="439" spans="12:67" x14ac:dyDescent="0.2">
      <c r="L439" s="2"/>
      <c r="M439" s="2"/>
      <c r="N439" s="2"/>
      <c r="O439" s="2"/>
      <c r="P439" s="2"/>
      <c r="Q439" s="2"/>
      <c r="R439" s="2"/>
      <c r="S439" s="2"/>
      <c r="T439" s="2"/>
      <c r="U439" s="2"/>
      <c r="V439" s="2"/>
      <c r="W439" s="6"/>
      <c r="X439" s="6"/>
      <c r="Y439" s="6"/>
      <c r="Z439" s="6"/>
      <c r="AA439" s="6"/>
      <c r="AB439" s="6"/>
      <c r="AC439" s="6"/>
      <c r="AD439" s="6"/>
      <c r="AE439" s="6"/>
      <c r="AF439" s="6"/>
      <c r="AG439" s="2"/>
      <c r="AH439" s="6"/>
      <c r="AI439" s="6"/>
      <c r="AJ439" s="6"/>
      <c r="AK439" s="6"/>
      <c r="AL439" s="6"/>
      <c r="AM439" s="6"/>
      <c r="AN439" s="6"/>
      <c r="AO439" s="6"/>
      <c r="AP439" s="6"/>
      <c r="AQ439" s="6"/>
      <c r="AR439" s="6"/>
      <c r="AS439" s="6"/>
      <c r="AT439" s="6"/>
      <c r="AU439" s="6"/>
      <c r="AV439" s="6"/>
      <c r="AW439" s="6"/>
      <c r="AY439" s="6"/>
      <c r="AZ439" s="6"/>
      <c r="BA439" s="6"/>
      <c r="BB439" s="6"/>
      <c r="BC439" s="6"/>
      <c r="BD439" s="6"/>
      <c r="BE439" s="6"/>
      <c r="BF439" s="6"/>
      <c r="BG439" s="6"/>
      <c r="BH439" s="6"/>
      <c r="BI439" s="6"/>
      <c r="BJ439" s="6"/>
      <c r="BK439" s="6"/>
      <c r="BL439" s="6"/>
      <c r="BM439" s="6"/>
      <c r="BN439" s="6"/>
      <c r="BO439" s="6"/>
    </row>
    <row r="440" spans="12:67" x14ac:dyDescent="0.2">
      <c r="L440" s="2"/>
      <c r="M440" s="2"/>
      <c r="N440" s="2"/>
      <c r="O440" s="2"/>
      <c r="P440" s="2"/>
      <c r="Q440" s="2"/>
      <c r="R440" s="2"/>
      <c r="S440" s="2"/>
      <c r="T440" s="2"/>
      <c r="U440" s="2"/>
      <c r="V440" s="2"/>
      <c r="W440" s="6"/>
      <c r="X440" s="6"/>
      <c r="Y440" s="6"/>
      <c r="Z440" s="6"/>
      <c r="AA440" s="6"/>
      <c r="AB440" s="6"/>
      <c r="AC440" s="6"/>
      <c r="AD440" s="6"/>
      <c r="AE440" s="6"/>
      <c r="AF440" s="6"/>
      <c r="AG440" s="2"/>
      <c r="AH440" s="6"/>
      <c r="AI440" s="6"/>
      <c r="AJ440" s="6"/>
      <c r="AK440" s="6"/>
      <c r="AL440" s="6"/>
      <c r="AM440" s="6"/>
      <c r="AN440" s="6"/>
      <c r="AO440" s="6"/>
      <c r="AP440" s="6"/>
      <c r="AQ440" s="6"/>
      <c r="AR440" s="6"/>
      <c r="AS440" s="6"/>
      <c r="AT440" s="6"/>
      <c r="AU440" s="6"/>
      <c r="AV440" s="6"/>
      <c r="AW440" s="6"/>
      <c r="AY440" s="6"/>
      <c r="AZ440" s="6"/>
      <c r="BA440" s="6"/>
      <c r="BB440" s="6"/>
      <c r="BC440" s="6"/>
      <c r="BD440" s="6"/>
      <c r="BE440" s="6"/>
      <c r="BF440" s="6"/>
      <c r="BG440" s="6"/>
      <c r="BH440" s="6"/>
      <c r="BI440" s="6"/>
      <c r="BJ440" s="6"/>
      <c r="BK440" s="6"/>
      <c r="BL440" s="6"/>
      <c r="BM440" s="6"/>
      <c r="BN440" s="6"/>
      <c r="BO440" s="6"/>
    </row>
    <row r="441" spans="12:67" x14ac:dyDescent="0.2">
      <c r="L441" s="2"/>
      <c r="M441" s="2"/>
      <c r="N441" s="2"/>
      <c r="O441" s="2"/>
      <c r="P441" s="2"/>
      <c r="Q441" s="2"/>
      <c r="R441" s="2"/>
      <c r="S441" s="2"/>
      <c r="T441" s="2"/>
      <c r="U441" s="2"/>
      <c r="V441" s="2"/>
      <c r="W441" s="6"/>
      <c r="X441" s="6"/>
      <c r="Y441" s="6"/>
      <c r="Z441" s="6"/>
      <c r="AA441" s="6"/>
      <c r="AB441" s="6"/>
      <c r="AC441" s="6"/>
      <c r="AD441" s="6"/>
      <c r="AE441" s="6"/>
      <c r="AF441" s="6"/>
      <c r="AG441" s="2"/>
      <c r="AH441" s="6"/>
      <c r="AI441" s="6"/>
      <c r="AJ441" s="6"/>
      <c r="AK441" s="6"/>
      <c r="AL441" s="6"/>
      <c r="AM441" s="6"/>
      <c r="AN441" s="6"/>
      <c r="AO441" s="6"/>
      <c r="AP441" s="6"/>
      <c r="AQ441" s="6"/>
      <c r="AR441" s="6"/>
      <c r="AS441" s="6"/>
      <c r="AT441" s="6"/>
      <c r="AU441" s="6"/>
      <c r="AV441" s="6"/>
      <c r="AW441" s="6"/>
      <c r="AY441" s="6"/>
      <c r="AZ441" s="6"/>
      <c r="BA441" s="6"/>
      <c r="BB441" s="6"/>
      <c r="BC441" s="6"/>
      <c r="BD441" s="6"/>
      <c r="BE441" s="6"/>
      <c r="BF441" s="6"/>
      <c r="BG441" s="6"/>
      <c r="BH441" s="6"/>
      <c r="BI441" s="6"/>
      <c r="BJ441" s="6"/>
      <c r="BK441" s="6"/>
      <c r="BL441" s="6"/>
      <c r="BM441" s="6"/>
      <c r="BN441" s="6"/>
      <c r="BO441" s="6"/>
    </row>
    <row r="442" spans="12:67" x14ac:dyDescent="0.2">
      <c r="L442" s="2"/>
      <c r="M442" s="2"/>
      <c r="N442" s="2"/>
      <c r="O442" s="2"/>
      <c r="P442" s="2"/>
      <c r="Q442" s="2"/>
      <c r="R442" s="2"/>
      <c r="S442" s="2"/>
      <c r="T442" s="2"/>
      <c r="U442" s="2"/>
      <c r="V442" s="2"/>
      <c r="W442" s="6"/>
      <c r="X442" s="6"/>
      <c r="Y442" s="6"/>
      <c r="Z442" s="6"/>
      <c r="AA442" s="6"/>
      <c r="AB442" s="6"/>
      <c r="AC442" s="6"/>
      <c r="AD442" s="6"/>
      <c r="AE442" s="6"/>
      <c r="AF442" s="6"/>
      <c r="AG442" s="2"/>
      <c r="AH442" s="6"/>
      <c r="AI442" s="6"/>
      <c r="AJ442" s="6"/>
      <c r="AK442" s="6"/>
      <c r="AL442" s="6"/>
      <c r="AM442" s="6"/>
      <c r="AN442" s="6"/>
      <c r="AO442" s="6"/>
      <c r="AP442" s="6"/>
      <c r="AQ442" s="6"/>
      <c r="AR442" s="6"/>
      <c r="AS442" s="6"/>
      <c r="AT442" s="6"/>
      <c r="AU442" s="6"/>
      <c r="AV442" s="6"/>
      <c r="AW442" s="6"/>
      <c r="AY442" s="6"/>
      <c r="AZ442" s="6"/>
      <c r="BA442" s="6"/>
      <c r="BB442" s="6"/>
      <c r="BC442" s="6"/>
      <c r="BD442" s="6"/>
      <c r="BE442" s="6"/>
      <c r="BF442" s="6"/>
      <c r="BG442" s="6"/>
      <c r="BH442" s="6"/>
      <c r="BI442" s="6"/>
      <c r="BJ442" s="6"/>
      <c r="BK442" s="6"/>
      <c r="BL442" s="6"/>
      <c r="BM442" s="6"/>
      <c r="BN442" s="6"/>
      <c r="BO442" s="6"/>
    </row>
    <row r="443" spans="12:67" x14ac:dyDescent="0.2">
      <c r="L443" s="2"/>
      <c r="M443" s="2"/>
      <c r="N443" s="2"/>
      <c r="O443" s="2"/>
      <c r="P443" s="2"/>
      <c r="Q443" s="2"/>
      <c r="R443" s="2"/>
      <c r="S443" s="2"/>
      <c r="T443" s="2"/>
      <c r="U443" s="2"/>
      <c r="V443" s="2"/>
      <c r="W443" s="6"/>
      <c r="X443" s="6"/>
      <c r="Y443" s="6"/>
      <c r="Z443" s="6"/>
      <c r="AA443" s="6"/>
      <c r="AB443" s="6"/>
      <c r="AC443" s="6"/>
      <c r="AD443" s="6"/>
      <c r="AE443" s="6"/>
      <c r="AF443" s="6"/>
      <c r="AG443" s="2"/>
      <c r="AH443" s="6"/>
      <c r="AI443" s="6"/>
      <c r="AJ443" s="6"/>
      <c r="AK443" s="6"/>
      <c r="AL443" s="6"/>
      <c r="AM443" s="6"/>
      <c r="AN443" s="6"/>
      <c r="AO443" s="6"/>
      <c r="AP443" s="6"/>
      <c r="AQ443" s="6"/>
      <c r="AR443" s="6"/>
      <c r="AS443" s="6"/>
      <c r="AT443" s="6"/>
      <c r="AU443" s="6"/>
      <c r="AV443" s="6"/>
      <c r="AW443" s="6"/>
      <c r="AY443" s="6"/>
      <c r="AZ443" s="6"/>
      <c r="BA443" s="6"/>
      <c r="BB443" s="6"/>
      <c r="BC443" s="6"/>
      <c r="BD443" s="6"/>
      <c r="BE443" s="6"/>
      <c r="BF443" s="6"/>
      <c r="BG443" s="6"/>
      <c r="BH443" s="6"/>
      <c r="BI443" s="6"/>
      <c r="BJ443" s="6"/>
      <c r="BK443" s="6"/>
      <c r="BL443" s="6"/>
      <c r="BM443" s="6"/>
      <c r="BN443" s="6"/>
      <c r="BO443" s="6"/>
    </row>
    <row r="444" spans="12:67" x14ac:dyDescent="0.2">
      <c r="L444" s="2"/>
      <c r="M444" s="2"/>
      <c r="N444" s="2"/>
      <c r="O444" s="2"/>
      <c r="P444" s="2"/>
      <c r="Q444" s="2"/>
      <c r="R444" s="2"/>
      <c r="S444" s="2"/>
      <c r="T444" s="2"/>
      <c r="U444" s="2"/>
      <c r="V444" s="2"/>
      <c r="W444" s="6"/>
      <c r="X444" s="6"/>
      <c r="Y444" s="6"/>
      <c r="Z444" s="6"/>
      <c r="AA444" s="6"/>
      <c r="AB444" s="6"/>
      <c r="AC444" s="6"/>
      <c r="AD444" s="6"/>
      <c r="AE444" s="6"/>
      <c r="AF444" s="6"/>
      <c r="AG444" s="2"/>
      <c r="AH444" s="6"/>
      <c r="AI444" s="6"/>
      <c r="AJ444" s="6"/>
      <c r="AK444" s="6"/>
      <c r="AL444" s="6"/>
      <c r="AM444" s="6"/>
      <c r="AN444" s="6"/>
      <c r="AO444" s="6"/>
      <c r="AP444" s="6"/>
      <c r="AQ444" s="6"/>
      <c r="AR444" s="6"/>
      <c r="AS444" s="6"/>
      <c r="AT444" s="6"/>
      <c r="AU444" s="6"/>
      <c r="AV444" s="6"/>
      <c r="AW444" s="6"/>
      <c r="AY444" s="6"/>
      <c r="AZ444" s="6"/>
      <c r="BA444" s="6"/>
      <c r="BB444" s="6"/>
      <c r="BC444" s="6"/>
      <c r="BD444" s="6"/>
      <c r="BE444" s="6"/>
      <c r="BF444" s="6"/>
      <c r="BG444" s="6"/>
      <c r="BH444" s="6"/>
      <c r="BI444" s="6"/>
      <c r="BJ444" s="6"/>
      <c r="BK444" s="6"/>
      <c r="BL444" s="6"/>
      <c r="BM444" s="6"/>
      <c r="BN444" s="6"/>
      <c r="BO444" s="6"/>
    </row>
    <row r="445" spans="12:67" x14ac:dyDescent="0.2">
      <c r="L445" s="2"/>
      <c r="M445" s="2"/>
      <c r="N445" s="2"/>
      <c r="O445" s="2"/>
      <c r="P445" s="2"/>
      <c r="Q445" s="2"/>
      <c r="R445" s="2"/>
      <c r="S445" s="2"/>
      <c r="T445" s="2"/>
      <c r="U445" s="2"/>
      <c r="V445" s="2"/>
      <c r="W445" s="6"/>
      <c r="X445" s="6"/>
      <c r="Y445" s="6"/>
      <c r="Z445" s="6"/>
      <c r="AA445" s="6"/>
      <c r="AB445" s="6"/>
      <c r="AC445" s="6"/>
      <c r="AD445" s="6"/>
      <c r="AE445" s="6"/>
      <c r="AF445" s="6"/>
      <c r="AG445" s="2"/>
      <c r="AH445" s="6"/>
      <c r="AI445" s="6"/>
      <c r="AJ445" s="6"/>
      <c r="AK445" s="6"/>
      <c r="AL445" s="6"/>
      <c r="AM445" s="6"/>
      <c r="AN445" s="6"/>
      <c r="AO445" s="6"/>
      <c r="AP445" s="6"/>
      <c r="AQ445" s="6"/>
      <c r="AR445" s="6"/>
      <c r="AS445" s="6"/>
      <c r="AT445" s="6"/>
      <c r="AU445" s="6"/>
      <c r="AV445" s="6"/>
      <c r="AW445" s="6"/>
      <c r="AY445" s="6"/>
      <c r="AZ445" s="6"/>
      <c r="BA445" s="6"/>
      <c r="BB445" s="6"/>
      <c r="BC445" s="6"/>
      <c r="BD445" s="6"/>
      <c r="BE445" s="6"/>
      <c r="BF445" s="6"/>
      <c r="BG445" s="6"/>
      <c r="BH445" s="6"/>
      <c r="BI445" s="6"/>
      <c r="BJ445" s="6"/>
      <c r="BK445" s="6"/>
      <c r="BL445" s="6"/>
      <c r="BM445" s="6"/>
      <c r="BN445" s="6"/>
      <c r="BO445" s="6"/>
    </row>
    <row r="446" spans="12:67" x14ac:dyDescent="0.2">
      <c r="L446" s="2"/>
      <c r="M446" s="2"/>
      <c r="N446" s="2"/>
      <c r="O446" s="2"/>
      <c r="P446" s="2"/>
      <c r="Q446" s="2"/>
      <c r="R446" s="2"/>
      <c r="S446" s="2"/>
      <c r="T446" s="2"/>
      <c r="U446" s="2"/>
      <c r="V446" s="2"/>
      <c r="W446" s="6"/>
      <c r="X446" s="6"/>
      <c r="Y446" s="6"/>
      <c r="Z446" s="6"/>
      <c r="AA446" s="6"/>
      <c r="AB446" s="6"/>
      <c r="AC446" s="6"/>
      <c r="AD446" s="6"/>
      <c r="AE446" s="6"/>
      <c r="AF446" s="6"/>
      <c r="AG446" s="2"/>
      <c r="AH446" s="6"/>
      <c r="AI446" s="6"/>
      <c r="AJ446" s="6"/>
      <c r="AK446" s="6"/>
      <c r="AL446" s="6"/>
      <c r="AM446" s="6"/>
      <c r="AN446" s="6"/>
      <c r="AO446" s="6"/>
      <c r="AP446" s="6"/>
      <c r="AQ446" s="6"/>
      <c r="AR446" s="6"/>
      <c r="AS446" s="6"/>
      <c r="AT446" s="6"/>
      <c r="AU446" s="6"/>
      <c r="AV446" s="6"/>
      <c r="AW446" s="6"/>
      <c r="AY446" s="6"/>
      <c r="AZ446" s="6"/>
      <c r="BA446" s="6"/>
      <c r="BB446" s="6"/>
      <c r="BC446" s="6"/>
      <c r="BD446" s="6"/>
      <c r="BE446" s="6"/>
      <c r="BF446" s="6"/>
      <c r="BG446" s="6"/>
      <c r="BH446" s="6"/>
      <c r="BI446" s="6"/>
      <c r="BJ446" s="6"/>
      <c r="BK446" s="6"/>
      <c r="BL446" s="6"/>
      <c r="BM446" s="6"/>
      <c r="BN446" s="6"/>
      <c r="BO446" s="6"/>
    </row>
    <row r="447" spans="12:67" x14ac:dyDescent="0.2">
      <c r="L447" s="2"/>
      <c r="M447" s="2"/>
      <c r="N447" s="2"/>
      <c r="O447" s="2"/>
      <c r="P447" s="2"/>
      <c r="Q447" s="2"/>
      <c r="R447" s="2"/>
      <c r="S447" s="2"/>
      <c r="T447" s="2"/>
      <c r="U447" s="2"/>
      <c r="V447" s="2"/>
      <c r="W447" s="6"/>
      <c r="X447" s="6"/>
      <c r="Y447" s="6"/>
      <c r="Z447" s="6"/>
      <c r="AA447" s="6"/>
      <c r="AB447" s="6"/>
      <c r="AC447" s="6"/>
      <c r="AD447" s="6"/>
      <c r="AE447" s="6"/>
      <c r="AF447" s="6"/>
      <c r="AG447" s="2"/>
      <c r="AH447" s="6"/>
      <c r="AI447" s="6"/>
      <c r="AJ447" s="6"/>
      <c r="AK447" s="6"/>
      <c r="AL447" s="6"/>
      <c r="AM447" s="6"/>
      <c r="AN447" s="6"/>
      <c r="AO447" s="6"/>
      <c r="AP447" s="6"/>
      <c r="AQ447" s="6"/>
      <c r="AR447" s="6"/>
      <c r="AS447" s="6"/>
      <c r="AT447" s="6"/>
      <c r="AU447" s="6"/>
      <c r="AV447" s="6"/>
      <c r="AW447" s="6"/>
      <c r="AY447" s="6"/>
      <c r="AZ447" s="6"/>
      <c r="BA447" s="6"/>
      <c r="BB447" s="6"/>
      <c r="BC447" s="6"/>
      <c r="BD447" s="6"/>
      <c r="BE447" s="6"/>
      <c r="BF447" s="6"/>
      <c r="BG447" s="6"/>
      <c r="BH447" s="6"/>
      <c r="BI447" s="6"/>
      <c r="BJ447" s="6"/>
      <c r="BK447" s="6"/>
      <c r="BL447" s="6"/>
      <c r="BM447" s="6"/>
      <c r="BN447" s="6"/>
      <c r="BO447" s="6"/>
    </row>
    <row r="448" spans="12:67" x14ac:dyDescent="0.2">
      <c r="L448" s="2"/>
      <c r="M448" s="2"/>
      <c r="N448" s="2"/>
      <c r="O448" s="2"/>
      <c r="P448" s="2"/>
      <c r="Q448" s="2"/>
      <c r="R448" s="2"/>
      <c r="S448" s="2"/>
      <c r="T448" s="2"/>
      <c r="U448" s="2"/>
      <c r="V448" s="2"/>
      <c r="W448" s="6"/>
      <c r="X448" s="6"/>
      <c r="Y448" s="6"/>
      <c r="Z448" s="6"/>
      <c r="AA448" s="6"/>
      <c r="AB448" s="6"/>
      <c r="AC448" s="6"/>
      <c r="AD448" s="6"/>
      <c r="AE448" s="6"/>
      <c r="AF448" s="6"/>
      <c r="AG448" s="2"/>
      <c r="AH448" s="6"/>
      <c r="AI448" s="6"/>
      <c r="AJ448" s="6"/>
      <c r="AK448" s="6"/>
      <c r="AL448" s="6"/>
      <c r="AM448" s="6"/>
      <c r="AN448" s="6"/>
      <c r="AO448" s="6"/>
      <c r="AP448" s="6"/>
      <c r="AQ448" s="6"/>
      <c r="AR448" s="6"/>
      <c r="AS448" s="6"/>
      <c r="AT448" s="6"/>
      <c r="AU448" s="6"/>
      <c r="AV448" s="6"/>
      <c r="AW448" s="6"/>
      <c r="AY448" s="6"/>
      <c r="AZ448" s="6"/>
      <c r="BA448" s="6"/>
      <c r="BB448" s="6"/>
      <c r="BC448" s="6"/>
      <c r="BD448" s="6"/>
      <c r="BE448" s="6"/>
      <c r="BF448" s="6"/>
      <c r="BG448" s="6"/>
      <c r="BH448" s="6"/>
      <c r="BI448" s="6"/>
      <c r="BJ448" s="6"/>
      <c r="BK448" s="6"/>
      <c r="BL448" s="6"/>
      <c r="BM448" s="6"/>
      <c r="BN448" s="6"/>
      <c r="BO448" s="6"/>
    </row>
    <row r="449" spans="12:67" x14ac:dyDescent="0.2">
      <c r="L449" s="2"/>
      <c r="M449" s="2"/>
      <c r="N449" s="2"/>
      <c r="O449" s="2"/>
      <c r="P449" s="2"/>
      <c r="Q449" s="2"/>
      <c r="R449" s="2"/>
      <c r="S449" s="2"/>
      <c r="T449" s="2"/>
      <c r="U449" s="2"/>
      <c r="V449" s="2"/>
      <c r="W449" s="6"/>
      <c r="X449" s="6"/>
      <c r="Y449" s="6"/>
      <c r="Z449" s="6"/>
      <c r="AA449" s="6"/>
      <c r="AB449" s="6"/>
      <c r="AC449" s="6"/>
      <c r="AD449" s="6"/>
      <c r="AE449" s="6"/>
      <c r="AF449" s="6"/>
      <c r="AG449" s="2"/>
      <c r="AH449" s="6"/>
      <c r="AI449" s="6"/>
      <c r="AJ449" s="6"/>
      <c r="AK449" s="6"/>
      <c r="AL449" s="6"/>
      <c r="AM449" s="6"/>
      <c r="AN449" s="6"/>
      <c r="AO449" s="6"/>
      <c r="AP449" s="6"/>
      <c r="AQ449" s="6"/>
      <c r="AR449" s="6"/>
      <c r="AS449" s="6"/>
      <c r="AT449" s="6"/>
      <c r="AU449" s="6"/>
      <c r="AV449" s="6"/>
      <c r="AW449" s="6"/>
      <c r="AY449" s="6"/>
      <c r="AZ449" s="6"/>
      <c r="BA449" s="6"/>
      <c r="BB449" s="6"/>
      <c r="BC449" s="6"/>
      <c r="BD449" s="6"/>
      <c r="BE449" s="6"/>
      <c r="BF449" s="6"/>
      <c r="BG449" s="6"/>
      <c r="BH449" s="6"/>
      <c r="BI449" s="6"/>
      <c r="BJ449" s="6"/>
      <c r="BK449" s="6"/>
      <c r="BL449" s="6"/>
      <c r="BM449" s="6"/>
      <c r="BN449" s="6"/>
      <c r="BO449" s="6"/>
    </row>
    <row r="450" spans="12:67" x14ac:dyDescent="0.2">
      <c r="L450" s="2"/>
      <c r="M450" s="2"/>
      <c r="N450" s="2"/>
      <c r="O450" s="2"/>
      <c r="P450" s="2"/>
      <c r="Q450" s="2"/>
      <c r="R450" s="2"/>
      <c r="S450" s="2"/>
      <c r="T450" s="2"/>
      <c r="U450" s="2"/>
      <c r="V450" s="2"/>
      <c r="W450" s="6"/>
      <c r="X450" s="6"/>
      <c r="Y450" s="6"/>
      <c r="Z450" s="6"/>
      <c r="AA450" s="6"/>
      <c r="AB450" s="6"/>
      <c r="AC450" s="6"/>
      <c r="AD450" s="6"/>
      <c r="AE450" s="6"/>
      <c r="AF450" s="6"/>
      <c r="AG450" s="2"/>
      <c r="AH450" s="6"/>
      <c r="AI450" s="6"/>
      <c r="AJ450" s="6"/>
      <c r="AK450" s="6"/>
      <c r="AL450" s="6"/>
      <c r="AM450" s="6"/>
      <c r="AN450" s="6"/>
      <c r="AO450" s="6"/>
      <c r="AP450" s="6"/>
      <c r="AQ450" s="6"/>
      <c r="AR450" s="6"/>
      <c r="AS450" s="6"/>
      <c r="AT450" s="6"/>
      <c r="AU450" s="6"/>
      <c r="AV450" s="6"/>
      <c r="AW450" s="6"/>
      <c r="AY450" s="6"/>
      <c r="AZ450" s="6"/>
      <c r="BA450" s="6"/>
      <c r="BB450" s="6"/>
      <c r="BC450" s="6"/>
      <c r="BD450" s="6"/>
      <c r="BE450" s="6"/>
      <c r="BF450" s="6"/>
      <c r="BG450" s="6"/>
      <c r="BH450" s="6"/>
      <c r="BI450" s="6"/>
      <c r="BJ450" s="6"/>
      <c r="BK450" s="6"/>
      <c r="BL450" s="6"/>
      <c r="BM450" s="6"/>
      <c r="BN450" s="6"/>
      <c r="BO450" s="6"/>
    </row>
    <row r="451" spans="12:67" x14ac:dyDescent="0.2">
      <c r="L451" s="2"/>
      <c r="M451" s="2"/>
      <c r="N451" s="2"/>
      <c r="O451" s="2"/>
      <c r="P451" s="2"/>
      <c r="Q451" s="2"/>
      <c r="R451" s="2"/>
      <c r="S451" s="2"/>
      <c r="T451" s="2"/>
      <c r="U451" s="2"/>
      <c r="V451" s="2"/>
      <c r="W451" s="6"/>
      <c r="X451" s="6"/>
      <c r="Y451" s="6"/>
      <c r="Z451" s="6"/>
      <c r="AA451" s="6"/>
      <c r="AB451" s="6"/>
      <c r="AC451" s="6"/>
      <c r="AD451" s="6"/>
      <c r="AE451" s="6"/>
      <c r="AF451" s="6"/>
      <c r="AG451" s="2"/>
      <c r="AH451" s="6"/>
      <c r="AI451" s="6"/>
      <c r="AJ451" s="6"/>
      <c r="AK451" s="6"/>
      <c r="AL451" s="6"/>
      <c r="AM451" s="6"/>
      <c r="AN451" s="6"/>
      <c r="AO451" s="6"/>
      <c r="AP451" s="6"/>
      <c r="AQ451" s="6"/>
      <c r="AR451" s="6"/>
      <c r="AS451" s="6"/>
      <c r="AT451" s="6"/>
      <c r="AU451" s="6"/>
      <c r="AV451" s="6"/>
      <c r="AW451" s="6"/>
      <c r="AY451" s="6"/>
      <c r="AZ451" s="6"/>
      <c r="BA451" s="6"/>
      <c r="BB451" s="6"/>
      <c r="BC451" s="6"/>
      <c r="BD451" s="6"/>
      <c r="BE451" s="6"/>
      <c r="BF451" s="6"/>
      <c r="BG451" s="6"/>
      <c r="BH451" s="6"/>
      <c r="BI451" s="6"/>
      <c r="BJ451" s="6"/>
      <c r="BK451" s="6"/>
      <c r="BL451" s="6"/>
      <c r="BM451" s="6"/>
      <c r="BN451" s="6"/>
      <c r="BO451" s="6"/>
    </row>
    <row r="452" spans="12:67" x14ac:dyDescent="0.2">
      <c r="L452" s="2"/>
      <c r="M452" s="2"/>
      <c r="N452" s="2"/>
      <c r="O452" s="2"/>
      <c r="P452" s="2"/>
      <c r="Q452" s="2"/>
      <c r="R452" s="2"/>
      <c r="S452" s="2"/>
      <c r="T452" s="2"/>
      <c r="U452" s="2"/>
      <c r="V452" s="2"/>
      <c r="W452" s="6"/>
      <c r="X452" s="6"/>
      <c r="Y452" s="6"/>
      <c r="Z452" s="6"/>
      <c r="AA452" s="6"/>
      <c r="AB452" s="6"/>
      <c r="AC452" s="6"/>
      <c r="AD452" s="6"/>
      <c r="AE452" s="6"/>
      <c r="AF452" s="6"/>
      <c r="AG452" s="2"/>
      <c r="AH452" s="6"/>
      <c r="AI452" s="6"/>
      <c r="AJ452" s="6"/>
      <c r="AK452" s="6"/>
      <c r="AL452" s="6"/>
      <c r="AM452" s="6"/>
      <c r="AN452" s="6"/>
      <c r="AO452" s="6"/>
      <c r="AP452" s="6"/>
      <c r="AQ452" s="6"/>
      <c r="AR452" s="6"/>
      <c r="AS452" s="6"/>
      <c r="AT452" s="6"/>
      <c r="AU452" s="6"/>
      <c r="AV452" s="6"/>
      <c r="AW452" s="6"/>
      <c r="AY452" s="6"/>
      <c r="AZ452" s="6"/>
      <c r="BA452" s="6"/>
      <c r="BB452" s="6"/>
      <c r="BC452" s="6"/>
      <c r="BD452" s="6"/>
      <c r="BE452" s="6"/>
      <c r="BF452" s="6"/>
      <c r="BG452" s="6"/>
      <c r="BH452" s="6"/>
      <c r="BI452" s="6"/>
      <c r="BJ452" s="6"/>
      <c r="BK452" s="6"/>
      <c r="BL452" s="6"/>
      <c r="BM452" s="6"/>
      <c r="BN452" s="6"/>
      <c r="BO452" s="6"/>
    </row>
    <row r="453" spans="12:67" x14ac:dyDescent="0.2">
      <c r="L453" s="2"/>
      <c r="M453" s="2"/>
      <c r="N453" s="2"/>
      <c r="O453" s="2"/>
      <c r="P453" s="2"/>
      <c r="Q453" s="2"/>
      <c r="R453" s="2"/>
      <c r="S453" s="2"/>
      <c r="T453" s="2"/>
      <c r="U453" s="2"/>
      <c r="V453" s="2"/>
      <c r="W453" s="6"/>
      <c r="X453" s="6"/>
      <c r="Y453" s="6"/>
      <c r="Z453" s="6"/>
      <c r="AA453" s="6"/>
      <c r="AB453" s="6"/>
      <c r="AC453" s="6"/>
      <c r="AD453" s="6"/>
      <c r="AE453" s="6"/>
      <c r="AF453" s="6"/>
      <c r="AG453" s="2"/>
      <c r="AH453" s="6"/>
      <c r="AI453" s="6"/>
      <c r="AJ453" s="6"/>
      <c r="AK453" s="6"/>
      <c r="AL453" s="6"/>
      <c r="AM453" s="6"/>
      <c r="AN453" s="6"/>
      <c r="AO453" s="6"/>
      <c r="AP453" s="6"/>
      <c r="AQ453" s="6"/>
      <c r="AR453" s="6"/>
      <c r="AS453" s="6"/>
      <c r="AT453" s="6"/>
      <c r="AU453" s="6"/>
      <c r="AV453" s="6"/>
      <c r="AW453" s="6"/>
      <c r="AY453" s="6"/>
      <c r="AZ453" s="6"/>
      <c r="BA453" s="6"/>
      <c r="BB453" s="6"/>
      <c r="BC453" s="6"/>
      <c r="BD453" s="6"/>
      <c r="BE453" s="6"/>
      <c r="BF453" s="6"/>
      <c r="BG453" s="6"/>
      <c r="BH453" s="6"/>
      <c r="BI453" s="6"/>
      <c r="BJ453" s="6"/>
      <c r="BK453" s="6"/>
      <c r="BL453" s="6"/>
      <c r="BM453" s="6"/>
      <c r="BN453" s="6"/>
      <c r="BO453" s="6"/>
    </row>
    <row r="454" spans="12:67" x14ac:dyDescent="0.2">
      <c r="N454" s="104"/>
      <c r="O454" s="104"/>
      <c r="P454" s="104"/>
      <c r="Q454" s="104"/>
      <c r="R454" s="104"/>
      <c r="S454" s="104"/>
      <c r="T454" s="104"/>
      <c r="U454" s="104"/>
      <c r="V454" s="104"/>
      <c r="AN454" s="38"/>
      <c r="AO454" s="38"/>
      <c r="AP454" s="38"/>
      <c r="AQ454" s="38"/>
      <c r="AR454" s="38"/>
      <c r="AS454" s="38"/>
      <c r="AT454" s="38"/>
      <c r="AU454" s="38"/>
      <c r="AV454" s="38"/>
      <c r="AW454" s="38"/>
      <c r="AZ454" s="38"/>
      <c r="BA454" s="38"/>
      <c r="BB454" s="38"/>
      <c r="BD454" s="38"/>
      <c r="BE454" s="38"/>
      <c r="BG454" s="38"/>
      <c r="BH454" s="38"/>
      <c r="BI454" s="38"/>
      <c r="BK454" s="38"/>
      <c r="BL454" s="38"/>
      <c r="BN454" s="38"/>
      <c r="BO454" s="38"/>
    </row>
    <row r="455" spans="12:67" x14ac:dyDescent="0.2">
      <c r="N455" s="104"/>
      <c r="O455" s="104"/>
      <c r="P455" s="104"/>
      <c r="Q455" s="104"/>
      <c r="R455" s="104"/>
      <c r="S455" s="104"/>
      <c r="T455" s="104"/>
      <c r="U455" s="104"/>
      <c r="V455" s="104"/>
      <c r="AN455" s="38"/>
      <c r="AO455" s="38"/>
      <c r="AP455" s="38"/>
      <c r="AQ455" s="38"/>
      <c r="AR455" s="38"/>
      <c r="AS455" s="38"/>
      <c r="AT455" s="38"/>
      <c r="AU455" s="38"/>
      <c r="AV455" s="38"/>
      <c r="AW455" s="38"/>
      <c r="AZ455" s="38"/>
      <c r="BA455" s="38"/>
      <c r="BB455" s="38"/>
      <c r="BD455" s="38"/>
      <c r="BE455" s="38"/>
      <c r="BG455" s="38"/>
      <c r="BH455" s="38"/>
      <c r="BI455" s="38"/>
      <c r="BK455" s="38"/>
      <c r="BL455" s="38"/>
      <c r="BN455" s="38"/>
      <c r="BO455" s="38"/>
    </row>
    <row r="456" spans="12:67" x14ac:dyDescent="0.2">
      <c r="N456" s="104"/>
      <c r="O456" s="104"/>
      <c r="P456" s="104"/>
      <c r="Q456" s="104"/>
      <c r="R456" s="104"/>
      <c r="S456" s="104"/>
      <c r="T456" s="104"/>
      <c r="U456" s="104"/>
      <c r="V456" s="104"/>
    </row>
    <row r="457" spans="12:67" x14ac:dyDescent="0.2">
      <c r="N457" s="104"/>
      <c r="O457" s="104"/>
      <c r="P457" s="104"/>
      <c r="Q457" s="104"/>
      <c r="R457" s="104"/>
      <c r="S457" s="104"/>
      <c r="T457" s="104"/>
      <c r="U457" s="104"/>
      <c r="V457" s="104"/>
    </row>
    <row r="458" spans="12:67" x14ac:dyDescent="0.2">
      <c r="N458" s="104"/>
      <c r="O458" s="104"/>
      <c r="P458" s="104"/>
      <c r="Q458" s="104"/>
      <c r="R458" s="104"/>
      <c r="S458" s="104"/>
      <c r="T458" s="104"/>
      <c r="U458" s="104"/>
      <c r="V458" s="104"/>
    </row>
    <row r="459" spans="12:67" x14ac:dyDescent="0.2">
      <c r="N459" s="104"/>
      <c r="O459" s="104"/>
      <c r="P459" s="104"/>
      <c r="Q459" s="104"/>
      <c r="R459" s="104"/>
      <c r="S459" s="104"/>
      <c r="T459" s="104"/>
      <c r="U459" s="104"/>
      <c r="V459" s="104"/>
    </row>
    <row r="460" spans="12:67" x14ac:dyDescent="0.2">
      <c r="N460" s="104"/>
      <c r="O460" s="104"/>
      <c r="P460" s="104"/>
      <c r="Q460" s="104"/>
      <c r="R460" s="104"/>
      <c r="S460" s="104"/>
      <c r="T460" s="104"/>
      <c r="U460" s="104"/>
      <c r="V460" s="104"/>
    </row>
    <row r="461" spans="12:67" x14ac:dyDescent="0.2">
      <c r="N461" s="104"/>
      <c r="O461" s="104"/>
      <c r="P461" s="104"/>
      <c r="Q461" s="104"/>
      <c r="R461" s="104"/>
      <c r="S461" s="104"/>
      <c r="T461" s="104"/>
      <c r="U461" s="104"/>
      <c r="V461" s="104"/>
    </row>
    <row r="462" spans="12:67" x14ac:dyDescent="0.2">
      <c r="N462" s="104"/>
      <c r="O462" s="104"/>
      <c r="P462" s="104"/>
      <c r="Q462" s="104"/>
      <c r="R462" s="104"/>
      <c r="S462" s="104"/>
      <c r="T462" s="104"/>
      <c r="U462" s="104"/>
      <c r="V462" s="104"/>
    </row>
    <row r="463" spans="12:67" x14ac:dyDescent="0.2">
      <c r="N463" s="104"/>
      <c r="O463" s="104"/>
      <c r="P463" s="104"/>
      <c r="Q463" s="104"/>
      <c r="R463" s="104"/>
      <c r="S463" s="104"/>
      <c r="T463" s="104"/>
      <c r="U463" s="104"/>
      <c r="V463" s="104"/>
    </row>
    <row r="464" spans="12:67" x14ac:dyDescent="0.2">
      <c r="N464" s="104"/>
      <c r="O464" s="104"/>
      <c r="P464" s="104"/>
      <c r="Q464" s="104"/>
      <c r="R464" s="104"/>
      <c r="S464" s="104"/>
      <c r="T464" s="104"/>
      <c r="U464" s="104"/>
      <c r="V464" s="104"/>
    </row>
    <row r="465" spans="14:22" x14ac:dyDescent="0.2">
      <c r="N465" s="104"/>
      <c r="O465" s="104"/>
      <c r="P465" s="104"/>
      <c r="Q465" s="104"/>
      <c r="R465" s="104"/>
      <c r="S465" s="104"/>
      <c r="T465" s="104"/>
      <c r="U465" s="104"/>
      <c r="V465" s="104"/>
    </row>
    <row r="466" spans="14:22" x14ac:dyDescent="0.2">
      <c r="N466" s="104"/>
      <c r="O466" s="104"/>
      <c r="P466" s="104"/>
      <c r="Q466" s="104"/>
      <c r="R466" s="104"/>
      <c r="S466" s="104"/>
      <c r="T466" s="104"/>
      <c r="U466" s="104"/>
      <c r="V466" s="104"/>
    </row>
    <row r="467" spans="14:22" x14ac:dyDescent="0.2">
      <c r="N467" s="104"/>
      <c r="O467" s="104"/>
      <c r="P467" s="104"/>
      <c r="Q467" s="104"/>
      <c r="R467" s="104"/>
      <c r="S467" s="104"/>
      <c r="T467" s="104"/>
      <c r="U467" s="104"/>
      <c r="V467" s="104"/>
    </row>
    <row r="468" spans="14:22" x14ac:dyDescent="0.2">
      <c r="N468" s="104"/>
      <c r="O468" s="104"/>
      <c r="P468" s="104"/>
      <c r="Q468" s="104"/>
      <c r="R468" s="104"/>
      <c r="S468" s="104"/>
      <c r="T468" s="104"/>
      <c r="U468" s="104"/>
      <c r="V468" s="104"/>
    </row>
    <row r="469" spans="14:22" x14ac:dyDescent="0.2">
      <c r="N469" s="104"/>
      <c r="O469" s="104"/>
      <c r="P469" s="104"/>
      <c r="Q469" s="104"/>
      <c r="R469" s="104"/>
      <c r="S469" s="104"/>
      <c r="T469" s="104"/>
      <c r="U469" s="104"/>
      <c r="V469" s="104"/>
    </row>
    <row r="514" spans="117:117" x14ac:dyDescent="0.2">
      <c r="DM514" s="82"/>
    </row>
    <row r="515" spans="117:117" x14ac:dyDescent="0.2">
      <c r="DM515" s="82"/>
    </row>
    <row r="516" spans="117:117" x14ac:dyDescent="0.2">
      <c r="DM516" s="82"/>
    </row>
    <row r="517" spans="117:117" x14ac:dyDescent="0.2">
      <c r="DM517" s="82"/>
    </row>
    <row r="518" spans="117:117" x14ac:dyDescent="0.2">
      <c r="DM518" s="82"/>
    </row>
    <row r="519" spans="117:117" x14ac:dyDescent="0.2">
      <c r="DM519" s="82"/>
    </row>
    <row r="520" spans="117:117" x14ac:dyDescent="0.2">
      <c r="DM520" s="82"/>
    </row>
    <row r="521" spans="117:117" x14ac:dyDescent="0.2">
      <c r="DM521" s="82"/>
    </row>
    <row r="522" spans="117:117" x14ac:dyDescent="0.2">
      <c r="DM522" s="82"/>
    </row>
    <row r="523" spans="117:117" x14ac:dyDescent="0.2">
      <c r="DM523" s="82"/>
    </row>
    <row r="524" spans="117:117" x14ac:dyDescent="0.2">
      <c r="DM524" s="82"/>
    </row>
    <row r="525" spans="117:117" x14ac:dyDescent="0.2">
      <c r="DM525" s="82"/>
    </row>
    <row r="526" spans="117:117" x14ac:dyDescent="0.2">
      <c r="DM526" s="82"/>
    </row>
    <row r="527" spans="117:117" x14ac:dyDescent="0.2">
      <c r="DM527" s="82"/>
    </row>
    <row r="528" spans="117:117" x14ac:dyDescent="0.2">
      <c r="DM528" s="82"/>
    </row>
    <row r="529" spans="117:117" x14ac:dyDescent="0.2">
      <c r="DM529" s="82"/>
    </row>
    <row r="530" spans="117:117" x14ac:dyDescent="0.2">
      <c r="DM530" s="82"/>
    </row>
    <row r="531" spans="117:117" x14ac:dyDescent="0.2">
      <c r="DM531" s="82"/>
    </row>
    <row r="532" spans="117:117" x14ac:dyDescent="0.2">
      <c r="DM532" s="82"/>
    </row>
    <row r="533" spans="117:117" x14ac:dyDescent="0.2">
      <c r="DM533" s="82"/>
    </row>
    <row r="534" spans="117:117" x14ac:dyDescent="0.2">
      <c r="DM534" s="82"/>
    </row>
    <row r="535" spans="117:117" x14ac:dyDescent="0.2">
      <c r="DM535" s="82"/>
    </row>
    <row r="536" spans="117:117" x14ac:dyDescent="0.2">
      <c r="DM536" s="82"/>
    </row>
    <row r="537" spans="117:117" x14ac:dyDescent="0.2">
      <c r="DM537" s="82"/>
    </row>
    <row r="538" spans="117:117" x14ac:dyDescent="0.2">
      <c r="DM538" s="82"/>
    </row>
    <row r="539" spans="117:117" x14ac:dyDescent="0.2">
      <c r="DM539" s="82"/>
    </row>
    <row r="540" spans="117:117" x14ac:dyDescent="0.2">
      <c r="DM540" s="82"/>
    </row>
    <row r="541" spans="117:117" x14ac:dyDescent="0.2">
      <c r="DM541" s="82"/>
    </row>
    <row r="542" spans="117:117" x14ac:dyDescent="0.2">
      <c r="DM542" s="82"/>
    </row>
    <row r="543" spans="117:117" x14ac:dyDescent="0.2">
      <c r="DM543" s="82"/>
    </row>
    <row r="544" spans="117:117" x14ac:dyDescent="0.2">
      <c r="DM544" s="82"/>
    </row>
    <row r="545" spans="117:117" x14ac:dyDescent="0.2">
      <c r="DM545" s="82"/>
    </row>
    <row r="546" spans="117:117" x14ac:dyDescent="0.2">
      <c r="DM546" s="82"/>
    </row>
    <row r="547" spans="117:117" x14ac:dyDescent="0.2">
      <c r="DM547" s="82"/>
    </row>
    <row r="548" spans="117:117" x14ac:dyDescent="0.2">
      <c r="DM548" s="82"/>
    </row>
    <row r="549" spans="117:117" x14ac:dyDescent="0.2">
      <c r="DM549" s="82"/>
    </row>
    <row r="550" spans="117:117" x14ac:dyDescent="0.2">
      <c r="DM550" s="82"/>
    </row>
    <row r="551" spans="117:117" x14ac:dyDescent="0.2">
      <c r="DM551" s="82"/>
    </row>
    <row r="552" spans="117:117" x14ac:dyDescent="0.2">
      <c r="DM552" s="82"/>
    </row>
    <row r="553" spans="117:117" x14ac:dyDescent="0.2">
      <c r="DM553" s="82"/>
    </row>
    <row r="554" spans="117:117" x14ac:dyDescent="0.2">
      <c r="DM554" s="82"/>
    </row>
    <row r="555" spans="117:117" x14ac:dyDescent="0.2">
      <c r="DM555" s="82"/>
    </row>
    <row r="556" spans="117:117" x14ac:dyDescent="0.2">
      <c r="DM556" s="82"/>
    </row>
    <row r="557" spans="117:117" x14ac:dyDescent="0.2">
      <c r="DM557" s="82"/>
    </row>
    <row r="558" spans="117:117" x14ac:dyDescent="0.2">
      <c r="DM558" s="82"/>
    </row>
    <row r="559" spans="117:117" x14ac:dyDescent="0.2">
      <c r="DM559" s="82"/>
    </row>
    <row r="560" spans="117:117" x14ac:dyDescent="0.2">
      <c r="DM560" s="82"/>
    </row>
    <row r="561" spans="117:117" x14ac:dyDescent="0.2">
      <c r="DM561" s="82"/>
    </row>
    <row r="562" spans="117:117" x14ac:dyDescent="0.2">
      <c r="DM562" s="82"/>
    </row>
    <row r="563" spans="117:117" x14ac:dyDescent="0.2">
      <c r="DM563" s="82"/>
    </row>
    <row r="564" spans="117:117" x14ac:dyDescent="0.2">
      <c r="DM564" s="82"/>
    </row>
    <row r="565" spans="117:117" x14ac:dyDescent="0.2">
      <c r="DM565" s="82"/>
    </row>
    <row r="566" spans="117:117" x14ac:dyDescent="0.2">
      <c r="DM566" s="82"/>
    </row>
    <row r="567" spans="117:117" x14ac:dyDescent="0.2">
      <c r="DM567" s="82"/>
    </row>
    <row r="568" spans="117:117" x14ac:dyDescent="0.2">
      <c r="DM568" s="82"/>
    </row>
    <row r="569" spans="117:117" x14ac:dyDescent="0.2">
      <c r="DM569" s="82"/>
    </row>
    <row r="570" spans="117:117" x14ac:dyDescent="0.2">
      <c r="DM570" s="82"/>
    </row>
    <row r="571" spans="117:117" x14ac:dyDescent="0.2">
      <c r="DM571" s="82"/>
    </row>
    <row r="572" spans="117:117" x14ac:dyDescent="0.2">
      <c r="DM572" s="82"/>
    </row>
    <row r="573" spans="117:117" x14ac:dyDescent="0.2">
      <c r="DM573" s="82"/>
    </row>
    <row r="574" spans="117:117" x14ac:dyDescent="0.2">
      <c r="DM574" s="82"/>
    </row>
    <row r="575" spans="117:117" x14ac:dyDescent="0.2">
      <c r="DM575" s="82"/>
    </row>
    <row r="576" spans="117:117" x14ac:dyDescent="0.2">
      <c r="DM576" s="82"/>
    </row>
    <row r="577" spans="117:117" x14ac:dyDescent="0.2">
      <c r="DM577" s="82"/>
    </row>
    <row r="578" spans="117:117" x14ac:dyDescent="0.2">
      <c r="DM578" s="82"/>
    </row>
    <row r="579" spans="117:117" x14ac:dyDescent="0.2">
      <c r="DM579" s="82"/>
    </row>
    <row r="580" spans="117:117" x14ac:dyDescent="0.2">
      <c r="DM580" s="82"/>
    </row>
    <row r="581" spans="117:117" x14ac:dyDescent="0.2">
      <c r="DM581" s="82"/>
    </row>
    <row r="582" spans="117:117" x14ac:dyDescent="0.2">
      <c r="DM582" s="82"/>
    </row>
    <row r="583" spans="117:117" x14ac:dyDescent="0.2">
      <c r="DM583" s="82"/>
    </row>
    <row r="584" spans="117:117" x14ac:dyDescent="0.2">
      <c r="DM584" s="82"/>
    </row>
    <row r="585" spans="117:117" x14ac:dyDescent="0.2">
      <c r="DM585" s="82"/>
    </row>
    <row r="586" spans="117:117" x14ac:dyDescent="0.2">
      <c r="DM586" s="82"/>
    </row>
    <row r="587" spans="117:117" x14ac:dyDescent="0.2">
      <c r="DM587" s="82"/>
    </row>
    <row r="588" spans="117:117" x14ac:dyDescent="0.2">
      <c r="DM588" s="82"/>
    </row>
    <row r="589" spans="117:117" x14ac:dyDescent="0.2">
      <c r="DM589" s="82"/>
    </row>
    <row r="590" spans="117:117" x14ac:dyDescent="0.2">
      <c r="DM590" s="82"/>
    </row>
    <row r="591" spans="117:117" x14ac:dyDescent="0.2">
      <c r="DM591" s="82"/>
    </row>
    <row r="592" spans="117:117" x14ac:dyDescent="0.2">
      <c r="DM592" s="82"/>
    </row>
    <row r="593" spans="117:117" x14ac:dyDescent="0.2">
      <c r="DM593" s="82"/>
    </row>
    <row r="594" spans="117:117" x14ac:dyDescent="0.2">
      <c r="DM594" s="82"/>
    </row>
    <row r="595" spans="117:117" x14ac:dyDescent="0.2">
      <c r="DM595" s="82"/>
    </row>
    <row r="596" spans="117:117" x14ac:dyDescent="0.2">
      <c r="DM596" s="82"/>
    </row>
    <row r="597" spans="117:117" x14ac:dyDescent="0.2">
      <c r="DM597" s="82"/>
    </row>
    <row r="598" spans="117:117" x14ac:dyDescent="0.2">
      <c r="DM598" s="82"/>
    </row>
    <row r="599" spans="117:117" x14ac:dyDescent="0.2">
      <c r="DM599" s="82"/>
    </row>
    <row r="600" spans="117:117" x14ac:dyDescent="0.2">
      <c r="DM600" s="82"/>
    </row>
    <row r="601" spans="117:117" x14ac:dyDescent="0.2">
      <c r="DM601" s="82"/>
    </row>
    <row r="602" spans="117:117" x14ac:dyDescent="0.2">
      <c r="DM602" s="82"/>
    </row>
  </sheetData>
  <autoFilter ref="A19:BW374" xr:uid="{EE0222A5-6E78-4FFB-933E-0217FA141D15}">
    <sortState xmlns:xlrd2="http://schemas.microsoft.com/office/spreadsheetml/2017/richdata2" ref="A20:BW374">
      <sortCondition ref="C19:C374"/>
    </sortState>
  </autoFilter>
  <conditionalFormatting sqref="B20:B374 B383 L6">
    <cfRule type="cellIs" dxfId="2" priority="4" stopIfTrue="1" operator="equal">
      <formula>0</formula>
    </cfRule>
  </conditionalFormatting>
  <conditionalFormatting sqref="B375">
    <cfRule type="cellIs" dxfId="1" priority="2" stopIfTrue="1" operator="equal">
      <formula>0</formula>
    </cfRule>
  </conditionalFormatting>
  <conditionalFormatting sqref="B376:B382">
    <cfRule type="cellIs" dxfId="0" priority="3" stopIfTrue="1"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D00AD-A791-4514-84AB-493D704DEE73}">
  <dimension ref="F3:O20"/>
  <sheetViews>
    <sheetView topLeftCell="A31" workbookViewId="0">
      <selection activeCell="L47" sqref="L47"/>
    </sheetView>
  </sheetViews>
  <sheetFormatPr defaultRowHeight="15" x14ac:dyDescent="0.25"/>
  <sheetData>
    <row r="3" spans="6:15" x14ac:dyDescent="0.25">
      <c r="M3" t="s">
        <v>461</v>
      </c>
    </row>
    <row r="12" spans="6:15" x14ac:dyDescent="0.25">
      <c r="F12" s="124"/>
      <c r="G12" s="124"/>
      <c r="H12" s="124"/>
      <c r="I12" s="124"/>
      <c r="J12" s="124"/>
      <c r="K12" s="124"/>
      <c r="L12" s="124"/>
      <c r="M12" s="124"/>
      <c r="N12" s="124"/>
      <c r="O12" s="124"/>
    </row>
    <row r="13" spans="6:15" x14ac:dyDescent="0.25">
      <c r="F13" s="124"/>
      <c r="G13" s="124"/>
      <c r="H13" s="124"/>
      <c r="I13" s="124"/>
      <c r="J13" s="124"/>
      <c r="K13" s="124"/>
      <c r="L13" s="124"/>
      <c r="M13" s="124"/>
      <c r="N13" s="124"/>
      <c r="O13" s="124"/>
    </row>
    <row r="14" spans="6:15" x14ac:dyDescent="0.25">
      <c r="F14" s="124"/>
      <c r="G14" s="124"/>
      <c r="H14" s="124"/>
      <c r="I14" s="124"/>
      <c r="J14" s="124"/>
      <c r="K14" s="124"/>
      <c r="L14" s="124"/>
      <c r="M14" s="124"/>
      <c r="N14" s="124"/>
      <c r="O14" s="124"/>
    </row>
    <row r="15" spans="6:15" x14ac:dyDescent="0.25">
      <c r="F15" s="124"/>
      <c r="G15" s="124"/>
      <c r="H15" s="124"/>
      <c r="I15" s="124"/>
      <c r="J15" s="124"/>
      <c r="K15" s="124"/>
      <c r="L15" s="124"/>
      <c r="M15" s="124"/>
      <c r="N15" s="124"/>
      <c r="O15" s="124"/>
    </row>
    <row r="16" spans="6:15" x14ac:dyDescent="0.25">
      <c r="F16" s="124"/>
      <c r="G16" s="124"/>
      <c r="H16" s="124"/>
      <c r="I16" s="124"/>
      <c r="J16" s="124"/>
      <c r="K16" s="124"/>
      <c r="L16" s="124"/>
      <c r="M16" s="124"/>
      <c r="N16" s="124"/>
      <c r="O16" s="124"/>
    </row>
    <row r="17" spans="6:15" x14ac:dyDescent="0.25">
      <c r="F17" s="124"/>
      <c r="G17" s="124"/>
      <c r="H17" s="124"/>
      <c r="I17" s="124"/>
      <c r="J17" s="124"/>
      <c r="K17" s="124"/>
      <c r="L17" s="124"/>
      <c r="M17" s="124"/>
      <c r="N17" s="124"/>
      <c r="O17" s="124"/>
    </row>
    <row r="18" spans="6:15" x14ac:dyDescent="0.25">
      <c r="F18" s="124"/>
      <c r="G18" s="124"/>
      <c r="H18" s="124"/>
      <c r="I18" s="124"/>
      <c r="J18" s="124"/>
      <c r="K18" s="124"/>
      <c r="L18" s="124"/>
      <c r="M18" s="124"/>
      <c r="N18" s="124"/>
      <c r="O18" s="124"/>
    </row>
    <row r="19" spans="6:15" x14ac:dyDescent="0.25">
      <c r="F19" s="124"/>
      <c r="G19" s="124"/>
      <c r="H19" s="124"/>
      <c r="I19" s="124"/>
      <c r="J19" s="124"/>
      <c r="K19" s="124"/>
      <c r="L19" s="124"/>
      <c r="M19" s="124"/>
      <c r="N19" s="124"/>
      <c r="O19" s="124"/>
    </row>
    <row r="20" spans="6:15" x14ac:dyDescent="0.25">
      <c r="F20" s="124"/>
      <c r="G20" s="124"/>
      <c r="H20" s="124"/>
      <c r="I20" s="124"/>
      <c r="J20" s="124"/>
      <c r="K20" s="124"/>
      <c r="L20" s="124"/>
      <c r="M20" s="124"/>
      <c r="N20" s="124"/>
      <c r="O20" s="12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Leesvoorbeeld</vt:lpstr>
      <vt:lpstr>overzicht gmtn prv grttkl </vt:lpstr>
      <vt:lpstr>details berek alle gemeenten</vt:lpstr>
      <vt:lpstr>nieuwe tabel fout kamervragen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Gebruiker</dc:creator>
  <cp:lastModifiedBy>Trea Tamminga</cp:lastModifiedBy>
  <dcterms:created xsi:type="dcterms:W3CDTF">2021-11-18T06:28:47Z</dcterms:created>
  <dcterms:modified xsi:type="dcterms:W3CDTF">2021-11-24T08:26:46Z</dcterms:modified>
</cp:coreProperties>
</file>